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\05 2023\02 Ziracuaretiro 2023\04 Tesoreria Municipal\16 PBR 2024\04 Documentos a realizar\01 Cabildo PBR\"/>
    </mc:Choice>
  </mc:AlternateContent>
  <xr:revisionPtr revIDLastSave="0" documentId="8_{D625A9FE-ED7E-4840-AEAC-B97FC8F03B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I" sheetId="2" r:id="rId1"/>
    <sheet name="PI" sheetId="5" r:id="rId2"/>
    <sheet name="CALENDARIO" sheetId="4" state="hidden" r:id="rId3"/>
  </sheets>
  <definedNames>
    <definedName name="_xlnm.Print_Titles" localSheetId="2">CALENDARIO!$1:$2</definedName>
    <definedName name="_xlnm.Print_Titles" localSheetId="0">CRI!$1:$2</definedName>
    <definedName name="_xlnm.Print_Titles" localSheetId="1">PI!$1:$6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29" i="5" l="1"/>
  <c r="V128" i="5" s="1"/>
  <c r="V127" i="5" s="1"/>
  <c r="U129" i="5"/>
  <c r="U128" i="5" s="1"/>
  <c r="U127" i="5" s="1"/>
  <c r="T129" i="5"/>
  <c r="T128" i="5" s="1"/>
  <c r="T127" i="5" s="1"/>
  <c r="S129" i="5"/>
  <c r="R129" i="5"/>
  <c r="R128" i="5" s="1"/>
  <c r="R127" i="5" s="1"/>
  <c r="Q129" i="5"/>
  <c r="Q128" i="5" s="1"/>
  <c r="Q127" i="5" s="1"/>
  <c r="P129" i="5"/>
  <c r="P128" i="5" s="1"/>
  <c r="P127" i="5" s="1"/>
  <c r="O129" i="5"/>
  <c r="O128" i="5" s="1"/>
  <c r="O127" i="5" s="1"/>
  <c r="N129" i="5"/>
  <c r="N128" i="5" s="1"/>
  <c r="N127" i="5" s="1"/>
  <c r="M129" i="5"/>
  <c r="M128" i="5" s="1"/>
  <c r="M127" i="5" s="1"/>
  <c r="L129" i="5"/>
  <c r="L128" i="5" s="1"/>
  <c r="L127" i="5" s="1"/>
  <c r="S128" i="5"/>
  <c r="S127" i="5" s="1"/>
  <c r="AJ148" i="5"/>
  <c r="AJ143" i="5" l="1"/>
  <c r="AJ142" i="5"/>
  <c r="AJ139" i="5"/>
  <c r="AJ138" i="5"/>
  <c r="AJ137" i="5"/>
  <c r="AJ136" i="5"/>
  <c r="AJ135" i="5"/>
  <c r="AJ134" i="5"/>
  <c r="AJ133" i="5"/>
  <c r="AJ132" i="5"/>
  <c r="AJ131" i="5"/>
  <c r="AJ130" i="5"/>
  <c r="AJ144" i="5" s="1"/>
  <c r="AI144" i="5"/>
  <c r="AH144" i="5"/>
  <c r="AG144" i="5"/>
  <c r="AF144" i="5"/>
  <c r="AE144" i="5"/>
  <c r="AD144" i="5"/>
  <c r="AC144" i="5"/>
  <c r="AB144" i="5"/>
  <c r="AA144" i="5"/>
  <c r="Z144" i="5"/>
  <c r="Y144" i="5"/>
  <c r="X144" i="5"/>
  <c r="K129" i="5"/>
  <c r="K128" i="5" s="1"/>
  <c r="J152" i="5"/>
  <c r="O148" i="2" s="1"/>
  <c r="J142" i="5"/>
  <c r="O138" i="2" s="1"/>
  <c r="J130" i="5"/>
  <c r="O126" i="2" s="1"/>
  <c r="K14" i="5" l="1"/>
  <c r="K13" i="5" l="1"/>
  <c r="J49" i="5" l="1"/>
  <c r="J90" i="5"/>
  <c r="J77" i="5" l="1"/>
  <c r="J143" i="5" l="1"/>
  <c r="O139" i="2" s="1"/>
  <c r="K141" i="5"/>
  <c r="K140" i="5" s="1"/>
  <c r="V141" i="5"/>
  <c r="U141" i="5"/>
  <c r="T141" i="5"/>
  <c r="S141" i="5"/>
  <c r="R141" i="5"/>
  <c r="Q141" i="5"/>
  <c r="P141" i="5"/>
  <c r="O141" i="5"/>
  <c r="N141" i="5"/>
  <c r="M141" i="5"/>
  <c r="L141" i="5"/>
  <c r="P137" i="2" l="1"/>
  <c r="N178" i="2" s="1"/>
  <c r="J141" i="5"/>
  <c r="J139" i="5"/>
  <c r="O135" i="2" s="1"/>
  <c r="J138" i="5"/>
  <c r="O134" i="2" s="1"/>
  <c r="K10" i="5" l="1"/>
  <c r="K82" i="5"/>
  <c r="K31" i="5"/>
  <c r="L171" i="5" l="1"/>
  <c r="L170" i="5" s="1"/>
  <c r="K171" i="5"/>
  <c r="M171" i="5"/>
  <c r="M170" i="5" s="1"/>
  <c r="J149" i="5"/>
  <c r="O145" i="2" s="1"/>
  <c r="K154" i="5"/>
  <c r="K153" i="5" s="1"/>
  <c r="K28" i="5"/>
  <c r="V28" i="5"/>
  <c r="U28" i="5"/>
  <c r="T28" i="5"/>
  <c r="S28" i="5"/>
  <c r="R28" i="5"/>
  <c r="Q28" i="5"/>
  <c r="P28" i="5"/>
  <c r="O28" i="5"/>
  <c r="N28" i="5"/>
  <c r="M28" i="5"/>
  <c r="L28" i="5"/>
  <c r="K26" i="5"/>
  <c r="V151" i="5"/>
  <c r="V150" i="5" s="1"/>
  <c r="U151" i="5"/>
  <c r="U150" i="5" s="1"/>
  <c r="T151" i="5"/>
  <c r="T150" i="5" s="1"/>
  <c r="S151" i="5"/>
  <c r="S150" i="5" s="1"/>
  <c r="R151" i="5"/>
  <c r="R150" i="5" s="1"/>
  <c r="Q151" i="5"/>
  <c r="Q150" i="5" s="1"/>
  <c r="P151" i="5"/>
  <c r="P150" i="5" s="1"/>
  <c r="O151" i="5"/>
  <c r="O150" i="5" s="1"/>
  <c r="N151" i="5"/>
  <c r="M151" i="5"/>
  <c r="M150" i="5" s="1"/>
  <c r="L151" i="5"/>
  <c r="L150" i="5" s="1"/>
  <c r="L154" i="5"/>
  <c r="K151" i="5"/>
  <c r="K150" i="5" s="1"/>
  <c r="K158" i="5"/>
  <c r="J29" i="5"/>
  <c r="O25" i="2" s="1"/>
  <c r="P24" i="2" s="1"/>
  <c r="N150" i="5" l="1"/>
  <c r="J151" i="5"/>
  <c r="J150" i="5"/>
  <c r="J185" i="5" s="1"/>
  <c r="J28" i="5"/>
  <c r="P147" i="2"/>
  <c r="Q146" i="2" s="1"/>
  <c r="L10" i="5" l="1"/>
  <c r="M10" i="5"/>
  <c r="N10" i="5"/>
  <c r="O10" i="5"/>
  <c r="P10" i="5"/>
  <c r="Q10" i="5"/>
  <c r="R10" i="5"/>
  <c r="S10" i="5"/>
  <c r="T10" i="5"/>
  <c r="U10" i="5"/>
  <c r="V10" i="5"/>
  <c r="V19" i="5"/>
  <c r="L26" i="5"/>
  <c r="M26" i="5"/>
  <c r="N26" i="5"/>
  <c r="O26" i="5"/>
  <c r="P26" i="5"/>
  <c r="Q26" i="5"/>
  <c r="R26" i="5"/>
  <c r="S26" i="5"/>
  <c r="T26" i="5"/>
  <c r="U26" i="5"/>
  <c r="V26" i="5"/>
  <c r="L31" i="5"/>
  <c r="M31" i="5"/>
  <c r="N31" i="5"/>
  <c r="O31" i="5"/>
  <c r="P31" i="5"/>
  <c r="Q31" i="5"/>
  <c r="R31" i="5"/>
  <c r="S31" i="5"/>
  <c r="T31" i="5"/>
  <c r="U31" i="5"/>
  <c r="V31" i="5"/>
  <c r="L34" i="5"/>
  <c r="M34" i="5"/>
  <c r="N34" i="5"/>
  <c r="O34" i="5"/>
  <c r="P34" i="5"/>
  <c r="Q34" i="5"/>
  <c r="R34" i="5"/>
  <c r="S34" i="5"/>
  <c r="T34" i="5"/>
  <c r="U34" i="5"/>
  <c r="V34" i="5"/>
  <c r="L37" i="5"/>
  <c r="M37" i="5"/>
  <c r="N37" i="5"/>
  <c r="O37" i="5"/>
  <c r="P37" i="5"/>
  <c r="Q37" i="5"/>
  <c r="R37" i="5"/>
  <c r="S37" i="5"/>
  <c r="T37" i="5"/>
  <c r="U37" i="5"/>
  <c r="V37" i="5"/>
  <c r="L54" i="5"/>
  <c r="L53" i="5" s="1"/>
  <c r="M54" i="5"/>
  <c r="M53" i="5" s="1"/>
  <c r="N54" i="5"/>
  <c r="N53" i="5" s="1"/>
  <c r="O54" i="5"/>
  <c r="O53" i="5" s="1"/>
  <c r="P54" i="5"/>
  <c r="P53" i="5" s="1"/>
  <c r="Q54" i="5"/>
  <c r="Q53" i="5" s="1"/>
  <c r="R54" i="5"/>
  <c r="R53" i="5" s="1"/>
  <c r="S54" i="5"/>
  <c r="S53" i="5" s="1"/>
  <c r="T54" i="5"/>
  <c r="T53" i="5" s="1"/>
  <c r="U54" i="5"/>
  <c r="U53" i="5" s="1"/>
  <c r="V54" i="5"/>
  <c r="V53" i="5" s="1"/>
  <c r="L68" i="5"/>
  <c r="M68" i="5"/>
  <c r="N68" i="5"/>
  <c r="O68" i="5"/>
  <c r="P68" i="5"/>
  <c r="Q68" i="5"/>
  <c r="R68" i="5"/>
  <c r="S68" i="5"/>
  <c r="T68" i="5"/>
  <c r="U68" i="5"/>
  <c r="V68" i="5"/>
  <c r="L73" i="5"/>
  <c r="M73" i="5"/>
  <c r="N73" i="5"/>
  <c r="O73" i="5"/>
  <c r="P73" i="5"/>
  <c r="Q73" i="5"/>
  <c r="R73" i="5"/>
  <c r="S73" i="5"/>
  <c r="T73" i="5"/>
  <c r="U73" i="5"/>
  <c r="V73" i="5"/>
  <c r="L76" i="5"/>
  <c r="M76" i="5"/>
  <c r="N76" i="5"/>
  <c r="O76" i="5"/>
  <c r="P76" i="5"/>
  <c r="Q76" i="5"/>
  <c r="R76" i="5"/>
  <c r="S76" i="5"/>
  <c r="T76" i="5"/>
  <c r="U76" i="5"/>
  <c r="V76" i="5"/>
  <c r="L82" i="5"/>
  <c r="M82" i="5"/>
  <c r="N82" i="5"/>
  <c r="O82" i="5"/>
  <c r="P82" i="5"/>
  <c r="Q82" i="5"/>
  <c r="R82" i="5"/>
  <c r="S82" i="5"/>
  <c r="T82" i="5"/>
  <c r="U82" i="5"/>
  <c r="V82" i="5"/>
  <c r="L85" i="5"/>
  <c r="M85" i="5"/>
  <c r="N85" i="5"/>
  <c r="O85" i="5"/>
  <c r="P85" i="5"/>
  <c r="Q85" i="5"/>
  <c r="R85" i="5"/>
  <c r="S85" i="5"/>
  <c r="T85" i="5"/>
  <c r="U85" i="5"/>
  <c r="V85" i="5"/>
  <c r="L100" i="5"/>
  <c r="M100" i="5"/>
  <c r="N100" i="5"/>
  <c r="O100" i="5"/>
  <c r="P100" i="5"/>
  <c r="Q100" i="5"/>
  <c r="R100" i="5"/>
  <c r="S100" i="5"/>
  <c r="T100" i="5"/>
  <c r="U100" i="5"/>
  <c r="V100" i="5"/>
  <c r="L108" i="5"/>
  <c r="M108" i="5"/>
  <c r="N108" i="5"/>
  <c r="O108" i="5"/>
  <c r="P108" i="5"/>
  <c r="Q108" i="5"/>
  <c r="R108" i="5"/>
  <c r="S108" i="5"/>
  <c r="T108" i="5"/>
  <c r="U108" i="5"/>
  <c r="V108" i="5"/>
  <c r="L111" i="5"/>
  <c r="M111" i="5"/>
  <c r="N111" i="5"/>
  <c r="O111" i="5"/>
  <c r="P111" i="5"/>
  <c r="Q111" i="5"/>
  <c r="R111" i="5"/>
  <c r="S111" i="5"/>
  <c r="T111" i="5"/>
  <c r="U111" i="5"/>
  <c r="V111" i="5"/>
  <c r="L116" i="5"/>
  <c r="L115" i="5" s="1"/>
  <c r="M116" i="5"/>
  <c r="M115" i="5" s="1"/>
  <c r="N116" i="5"/>
  <c r="N115" i="5" s="1"/>
  <c r="O116" i="5"/>
  <c r="O115" i="5" s="1"/>
  <c r="P116" i="5"/>
  <c r="P115" i="5" s="1"/>
  <c r="Q116" i="5"/>
  <c r="Q115" i="5" s="1"/>
  <c r="R116" i="5"/>
  <c r="R115" i="5" s="1"/>
  <c r="S116" i="5"/>
  <c r="S115" i="5" s="1"/>
  <c r="T116" i="5"/>
  <c r="T115" i="5" s="1"/>
  <c r="U116" i="5"/>
  <c r="U115" i="5" s="1"/>
  <c r="V116" i="5"/>
  <c r="V115" i="5" s="1"/>
  <c r="L118" i="5"/>
  <c r="M118" i="5"/>
  <c r="N118" i="5"/>
  <c r="O118" i="5"/>
  <c r="P118" i="5"/>
  <c r="Q118" i="5"/>
  <c r="R118" i="5"/>
  <c r="S118" i="5"/>
  <c r="T118" i="5"/>
  <c r="U118" i="5"/>
  <c r="V118" i="5"/>
  <c r="L120" i="5"/>
  <c r="M120" i="5"/>
  <c r="N120" i="5"/>
  <c r="O120" i="5"/>
  <c r="P120" i="5"/>
  <c r="Q120" i="5"/>
  <c r="R120" i="5"/>
  <c r="S120" i="5"/>
  <c r="T120" i="5"/>
  <c r="U120" i="5"/>
  <c r="V120" i="5"/>
  <c r="L123" i="5"/>
  <c r="M123" i="5"/>
  <c r="N123" i="5"/>
  <c r="O123" i="5"/>
  <c r="P123" i="5"/>
  <c r="Q123" i="5"/>
  <c r="R123" i="5"/>
  <c r="S123" i="5"/>
  <c r="T123" i="5"/>
  <c r="U123" i="5"/>
  <c r="V123" i="5"/>
  <c r="L140" i="5"/>
  <c r="L126" i="5" s="1"/>
  <c r="M140" i="5"/>
  <c r="M126" i="5" s="1"/>
  <c r="N140" i="5"/>
  <c r="N126" i="5" s="1"/>
  <c r="O140" i="5"/>
  <c r="O126" i="5" s="1"/>
  <c r="P140" i="5"/>
  <c r="P126" i="5" s="1"/>
  <c r="Q140" i="5"/>
  <c r="Q126" i="5" s="1"/>
  <c r="R140" i="5"/>
  <c r="R126" i="5" s="1"/>
  <c r="S140" i="5"/>
  <c r="S126" i="5" s="1"/>
  <c r="T140" i="5"/>
  <c r="T126" i="5" s="1"/>
  <c r="U140" i="5"/>
  <c r="U126" i="5" s="1"/>
  <c r="V140" i="5"/>
  <c r="V126" i="5" s="1"/>
  <c r="L147" i="5"/>
  <c r="L146" i="5" s="1"/>
  <c r="M147" i="5"/>
  <c r="M146" i="5" s="1"/>
  <c r="N147" i="5"/>
  <c r="N146" i="5" s="1"/>
  <c r="O147" i="5"/>
  <c r="O146" i="5" s="1"/>
  <c r="P147" i="5"/>
  <c r="P146" i="5" s="1"/>
  <c r="Q147" i="5"/>
  <c r="Q146" i="5" s="1"/>
  <c r="R147" i="5"/>
  <c r="R146" i="5" s="1"/>
  <c r="S147" i="5"/>
  <c r="S146" i="5" s="1"/>
  <c r="T147" i="5"/>
  <c r="T146" i="5" s="1"/>
  <c r="U147" i="5"/>
  <c r="U146" i="5" s="1"/>
  <c r="V147" i="5"/>
  <c r="V146" i="5" s="1"/>
  <c r="L153" i="5"/>
  <c r="M154" i="5"/>
  <c r="M153" i="5" s="1"/>
  <c r="N154" i="5"/>
  <c r="N153" i="5" s="1"/>
  <c r="O154" i="5"/>
  <c r="O153" i="5" s="1"/>
  <c r="P154" i="5"/>
  <c r="P153" i="5" s="1"/>
  <c r="Q154" i="5"/>
  <c r="Q153" i="5" s="1"/>
  <c r="R154" i="5"/>
  <c r="R153" i="5" s="1"/>
  <c r="S154" i="5"/>
  <c r="S153" i="5" s="1"/>
  <c r="T154" i="5"/>
  <c r="U154" i="5"/>
  <c r="V154" i="5"/>
  <c r="V153" i="5" s="1"/>
  <c r="L158" i="5"/>
  <c r="L157" i="5" s="1"/>
  <c r="M158" i="5"/>
  <c r="M157" i="5" s="1"/>
  <c r="N158" i="5"/>
  <c r="N157" i="5" s="1"/>
  <c r="O158" i="5"/>
  <c r="O157" i="5" s="1"/>
  <c r="P158" i="5"/>
  <c r="P157" i="5" s="1"/>
  <c r="Q158" i="5"/>
  <c r="Q157" i="5" s="1"/>
  <c r="R158" i="5"/>
  <c r="R157" i="5" s="1"/>
  <c r="S158" i="5"/>
  <c r="S157" i="5" s="1"/>
  <c r="T158" i="5"/>
  <c r="T157" i="5" s="1"/>
  <c r="U158" i="5"/>
  <c r="U157" i="5" s="1"/>
  <c r="V158" i="5"/>
  <c r="V157" i="5" s="1"/>
  <c r="L164" i="5"/>
  <c r="L163" i="5" s="1"/>
  <c r="L198" i="5" s="1"/>
  <c r="M164" i="5"/>
  <c r="M163" i="5" s="1"/>
  <c r="M198" i="5" s="1"/>
  <c r="N164" i="5"/>
  <c r="N163" i="5" s="1"/>
  <c r="N198" i="5" s="1"/>
  <c r="O164" i="5"/>
  <c r="O163" i="5" s="1"/>
  <c r="O198" i="5" s="1"/>
  <c r="P164" i="5"/>
  <c r="P163" i="5" s="1"/>
  <c r="P198" i="5" s="1"/>
  <c r="Q164" i="5"/>
  <c r="Q163" i="5" s="1"/>
  <c r="Q198" i="5" s="1"/>
  <c r="R164" i="5"/>
  <c r="R163" i="5" s="1"/>
  <c r="R198" i="5" s="1"/>
  <c r="S164" i="5"/>
  <c r="S163" i="5" s="1"/>
  <c r="S198" i="5" s="1"/>
  <c r="T164" i="5"/>
  <c r="T163" i="5" s="1"/>
  <c r="T198" i="5" s="1"/>
  <c r="U164" i="5"/>
  <c r="U163" i="5" s="1"/>
  <c r="U198" i="5" s="1"/>
  <c r="V164" i="5"/>
  <c r="V163" i="5" s="1"/>
  <c r="V198" i="5" s="1"/>
  <c r="N171" i="5"/>
  <c r="O171" i="5"/>
  <c r="O170" i="5" s="1"/>
  <c r="P171" i="5"/>
  <c r="P170" i="5" s="1"/>
  <c r="P199" i="5" s="1"/>
  <c r="Q171" i="5"/>
  <c r="Q170" i="5" s="1"/>
  <c r="R171" i="5"/>
  <c r="R170" i="5" s="1"/>
  <c r="S171" i="5"/>
  <c r="S170" i="5" s="1"/>
  <c r="T171" i="5"/>
  <c r="T170" i="5" s="1"/>
  <c r="U171" i="5"/>
  <c r="U170" i="5" s="1"/>
  <c r="V171" i="5"/>
  <c r="V170" i="5" s="1"/>
  <c r="V199" i="5" s="1"/>
  <c r="S125" i="5" l="1"/>
  <c r="S197" i="5" s="1"/>
  <c r="O125" i="5"/>
  <c r="O197" i="5" s="1"/>
  <c r="U125" i="5"/>
  <c r="U197" i="5" s="1"/>
  <c r="N125" i="5"/>
  <c r="N197" i="5" s="1"/>
  <c r="Q125" i="5"/>
  <c r="Q197" i="5" s="1"/>
  <c r="T125" i="5"/>
  <c r="T197" i="5" s="1"/>
  <c r="P125" i="5"/>
  <c r="P197" i="5" s="1"/>
  <c r="J153" i="5"/>
  <c r="R125" i="5"/>
  <c r="R197" i="5" s="1"/>
  <c r="M125" i="5"/>
  <c r="M197" i="5" s="1"/>
  <c r="N170" i="5"/>
  <c r="N169" i="5" s="1"/>
  <c r="N168" i="5" s="1"/>
  <c r="V125" i="5"/>
  <c r="V197" i="5" s="1"/>
  <c r="L125" i="5"/>
  <c r="L197" i="5" s="1"/>
  <c r="U169" i="5"/>
  <c r="U168" i="5" s="1"/>
  <c r="U199" i="5"/>
  <c r="S169" i="5"/>
  <c r="S168" i="5" s="1"/>
  <c r="S199" i="5"/>
  <c r="Q169" i="5"/>
  <c r="Q168" i="5" s="1"/>
  <c r="Q199" i="5"/>
  <c r="O169" i="5"/>
  <c r="O168" i="5" s="1"/>
  <c r="O199" i="5"/>
  <c r="M169" i="5"/>
  <c r="M168" i="5" s="1"/>
  <c r="M199" i="5"/>
  <c r="T169" i="5"/>
  <c r="T168" i="5" s="1"/>
  <c r="T199" i="5"/>
  <c r="R169" i="5"/>
  <c r="R168" i="5" s="1"/>
  <c r="R199" i="5"/>
  <c r="L169" i="5"/>
  <c r="L168" i="5" s="1"/>
  <c r="L199" i="5"/>
  <c r="P145" i="5"/>
  <c r="T30" i="5"/>
  <c r="T192" i="5" s="1"/>
  <c r="L30" i="5"/>
  <c r="L192" i="5" s="1"/>
  <c r="S30" i="5"/>
  <c r="S192" i="5" s="1"/>
  <c r="O30" i="5"/>
  <c r="O192" i="5" s="1"/>
  <c r="U30" i="5"/>
  <c r="U192" i="5" s="1"/>
  <c r="Q30" i="5"/>
  <c r="Q192" i="5" s="1"/>
  <c r="M30" i="5"/>
  <c r="M192" i="5" s="1"/>
  <c r="T84" i="5"/>
  <c r="T195" i="5" s="1"/>
  <c r="V30" i="5"/>
  <c r="V192" i="5" s="1"/>
  <c r="R30" i="5"/>
  <c r="R192" i="5" s="1"/>
  <c r="N30" i="5"/>
  <c r="N192" i="5" s="1"/>
  <c r="V114" i="5"/>
  <c r="N114" i="5"/>
  <c r="O162" i="5"/>
  <c r="S75" i="5"/>
  <c r="S194" i="5" s="1"/>
  <c r="O75" i="5"/>
  <c r="O194" i="5" s="1"/>
  <c r="P30" i="5"/>
  <c r="P192" i="5" s="1"/>
  <c r="V162" i="5"/>
  <c r="N162" i="5"/>
  <c r="T162" i="5"/>
  <c r="L162" i="5"/>
  <c r="R162" i="5"/>
  <c r="P169" i="5"/>
  <c r="P168" i="5" s="1"/>
  <c r="P162" i="5"/>
  <c r="V169" i="5"/>
  <c r="V168" i="5" s="1"/>
  <c r="V145" i="5"/>
  <c r="R145" i="5"/>
  <c r="N145" i="5"/>
  <c r="U75" i="5"/>
  <c r="U194" i="5" s="1"/>
  <c r="Q75" i="5"/>
  <c r="Q194" i="5" s="1"/>
  <c r="M75" i="5"/>
  <c r="M194" i="5" s="1"/>
  <c r="T75" i="5"/>
  <c r="T194" i="5" s="1"/>
  <c r="P75" i="5"/>
  <c r="P194" i="5" s="1"/>
  <c r="L75" i="5"/>
  <c r="L194" i="5" s="1"/>
  <c r="R114" i="5"/>
  <c r="T114" i="5"/>
  <c r="P114" i="5"/>
  <c r="L114" i="5"/>
  <c r="V84" i="5"/>
  <c r="V195" i="5" s="1"/>
  <c r="R84" i="5"/>
  <c r="R195" i="5" s="1"/>
  <c r="N84" i="5"/>
  <c r="N195" i="5" s="1"/>
  <c r="S162" i="5"/>
  <c r="T145" i="5"/>
  <c r="L145" i="5"/>
  <c r="V75" i="5"/>
  <c r="V194" i="5" s="1"/>
  <c r="R75" i="5"/>
  <c r="R194" i="5" s="1"/>
  <c r="N75" i="5"/>
  <c r="N194" i="5" s="1"/>
  <c r="M162" i="5"/>
  <c r="U145" i="5"/>
  <c r="S145" i="5"/>
  <c r="U114" i="5"/>
  <c r="M114" i="5"/>
  <c r="P84" i="5"/>
  <c r="P195" i="5" s="1"/>
  <c r="L84" i="5"/>
  <c r="L195" i="5" s="1"/>
  <c r="S84" i="5"/>
  <c r="S195" i="5" s="1"/>
  <c r="O84" i="5"/>
  <c r="O195" i="5" s="1"/>
  <c r="Q162" i="5"/>
  <c r="Q145" i="5"/>
  <c r="S114" i="5"/>
  <c r="U162" i="5"/>
  <c r="M145" i="5"/>
  <c r="O114" i="5"/>
  <c r="O145" i="5"/>
  <c r="Q114" i="5"/>
  <c r="U84" i="5"/>
  <c r="U195" i="5" s="1"/>
  <c r="Q84" i="5"/>
  <c r="Q195" i="5" s="1"/>
  <c r="M84" i="5"/>
  <c r="M195" i="5" s="1"/>
  <c r="S144" i="5" l="1"/>
  <c r="Q144" i="5"/>
  <c r="L144" i="5"/>
  <c r="T144" i="5"/>
  <c r="O144" i="5"/>
  <c r="M144" i="5"/>
  <c r="N199" i="5"/>
  <c r="P144" i="5"/>
  <c r="N144" i="5"/>
  <c r="U144" i="5"/>
  <c r="R144" i="5"/>
  <c r="V144" i="5"/>
  <c r="Q113" i="5"/>
  <c r="Q196" i="5"/>
  <c r="S113" i="5"/>
  <c r="S196" i="5"/>
  <c r="U113" i="5"/>
  <c r="U196" i="5"/>
  <c r="L113" i="5"/>
  <c r="L196" i="5"/>
  <c r="T113" i="5"/>
  <c r="T196" i="5"/>
  <c r="N113" i="5"/>
  <c r="N196" i="5"/>
  <c r="O113" i="5"/>
  <c r="O196" i="5"/>
  <c r="M113" i="5"/>
  <c r="M196" i="5"/>
  <c r="P113" i="5"/>
  <c r="P196" i="5"/>
  <c r="R113" i="5"/>
  <c r="R196" i="5"/>
  <c r="V113" i="5"/>
  <c r="V196" i="5"/>
  <c r="K170" i="5" l="1"/>
  <c r="K199" i="5" s="1"/>
  <c r="J199" i="5" s="1"/>
  <c r="K164" i="5"/>
  <c r="K163" i="5" s="1"/>
  <c r="K198" i="5" s="1"/>
  <c r="J198" i="5" s="1"/>
  <c r="K157" i="5"/>
  <c r="K147" i="5"/>
  <c r="J147" i="5" s="1"/>
  <c r="J140" i="5"/>
  <c r="J182" i="5" s="1"/>
  <c r="K123" i="5"/>
  <c r="J123" i="5" s="1"/>
  <c r="K120" i="5"/>
  <c r="J120" i="5" s="1"/>
  <c r="K118" i="5"/>
  <c r="J118" i="5" s="1"/>
  <c r="K116" i="5"/>
  <c r="J116" i="5" s="1"/>
  <c r="K111" i="5"/>
  <c r="J111" i="5" s="1"/>
  <c r="K108" i="5"/>
  <c r="J108" i="5" s="1"/>
  <c r="K100" i="5"/>
  <c r="J100" i="5" s="1"/>
  <c r="K85" i="5"/>
  <c r="J85" i="5" s="1"/>
  <c r="J82" i="5"/>
  <c r="K76" i="5"/>
  <c r="K73" i="5"/>
  <c r="J73" i="5" s="1"/>
  <c r="K68" i="5"/>
  <c r="J68" i="5" s="1"/>
  <c r="K54" i="5"/>
  <c r="K53" i="5" s="1"/>
  <c r="J53" i="5" s="1"/>
  <c r="K40" i="5"/>
  <c r="K37" i="5"/>
  <c r="J37" i="5" s="1"/>
  <c r="K34" i="5"/>
  <c r="J26" i="5"/>
  <c r="K21" i="5"/>
  <c r="J10" i="5"/>
  <c r="J6" i="5"/>
  <c r="J172" i="5"/>
  <c r="J167" i="5"/>
  <c r="J166" i="5"/>
  <c r="J165" i="5"/>
  <c r="J161" i="5"/>
  <c r="J160" i="5"/>
  <c r="J159" i="5"/>
  <c r="J158" i="5"/>
  <c r="J156" i="5"/>
  <c r="J155" i="5"/>
  <c r="J148" i="5"/>
  <c r="O144" i="2" s="1"/>
  <c r="J137" i="5"/>
  <c r="O133" i="2" s="1"/>
  <c r="J136" i="5"/>
  <c r="O132" i="2" s="1"/>
  <c r="J135" i="5"/>
  <c r="O131" i="2" s="1"/>
  <c r="J134" i="5"/>
  <c r="O130" i="2" s="1"/>
  <c r="J133" i="5"/>
  <c r="O129" i="2" s="1"/>
  <c r="J132" i="5"/>
  <c r="O128" i="2" s="1"/>
  <c r="J131" i="5"/>
  <c r="O127" i="2" s="1"/>
  <c r="J124" i="5"/>
  <c r="J122" i="5"/>
  <c r="J121" i="5"/>
  <c r="J119" i="5"/>
  <c r="J117" i="5"/>
  <c r="J112" i="5"/>
  <c r="J110" i="5"/>
  <c r="J109" i="5"/>
  <c r="O105" i="2" s="1"/>
  <c r="J107" i="5"/>
  <c r="J106" i="5"/>
  <c r="J105" i="5"/>
  <c r="J104" i="5"/>
  <c r="J103" i="5"/>
  <c r="J102" i="5"/>
  <c r="J101" i="5"/>
  <c r="J99" i="5"/>
  <c r="J98" i="5"/>
  <c r="J97" i="5"/>
  <c r="J96" i="5"/>
  <c r="J95" i="5"/>
  <c r="J94" i="5"/>
  <c r="J93" i="5"/>
  <c r="J92" i="5"/>
  <c r="J91" i="5"/>
  <c r="J89" i="5"/>
  <c r="J88" i="5"/>
  <c r="J87" i="5"/>
  <c r="J86" i="5"/>
  <c r="J83" i="5"/>
  <c r="J81" i="5"/>
  <c r="J80" i="5"/>
  <c r="J79" i="5"/>
  <c r="O75" i="2" s="1"/>
  <c r="J78" i="5"/>
  <c r="O73" i="2"/>
  <c r="J74" i="5"/>
  <c r="J72" i="5"/>
  <c r="J71" i="5"/>
  <c r="J70" i="5"/>
  <c r="J69" i="5"/>
  <c r="J67" i="5"/>
  <c r="J66" i="5"/>
  <c r="J65" i="5"/>
  <c r="J64" i="5"/>
  <c r="J63" i="5"/>
  <c r="J62" i="5"/>
  <c r="O58" i="2" s="1"/>
  <c r="J61" i="5"/>
  <c r="J60" i="5"/>
  <c r="O56" i="2" s="1"/>
  <c r="J59" i="5"/>
  <c r="J58" i="5"/>
  <c r="O54" i="2" s="1"/>
  <c r="J57" i="5"/>
  <c r="J56" i="5"/>
  <c r="J55" i="5"/>
  <c r="J52" i="5"/>
  <c r="J51" i="5"/>
  <c r="J50" i="5"/>
  <c r="J48" i="5"/>
  <c r="J47" i="5"/>
  <c r="J46" i="5"/>
  <c r="J45" i="5"/>
  <c r="J44" i="5"/>
  <c r="O40" i="2" s="1"/>
  <c r="J43" i="5"/>
  <c r="O39" i="2" s="1"/>
  <c r="J42" i="5"/>
  <c r="O38" i="2" s="1"/>
  <c r="J38" i="5"/>
  <c r="O34" i="2" s="1"/>
  <c r="J35" i="5"/>
  <c r="J33" i="5"/>
  <c r="J32" i="5"/>
  <c r="J27" i="5"/>
  <c r="J25" i="5"/>
  <c r="J24" i="5"/>
  <c r="O20" i="2" s="1"/>
  <c r="J18" i="5"/>
  <c r="J12" i="5"/>
  <c r="O8" i="2" s="1"/>
  <c r="J11" i="5"/>
  <c r="O7" i="2" s="1"/>
  <c r="P125" i="2" l="1"/>
  <c r="J34" i="5"/>
  <c r="K30" i="5"/>
  <c r="K39" i="5"/>
  <c r="J129" i="5"/>
  <c r="O83" i="2"/>
  <c r="O86" i="2"/>
  <c r="O101" i="2"/>
  <c r="O106" i="2"/>
  <c r="O51" i="2"/>
  <c r="O52" i="2"/>
  <c r="O14" i="2"/>
  <c r="O23" i="2"/>
  <c r="P22" i="2" s="1"/>
  <c r="O29" i="2"/>
  <c r="O42" i="2"/>
  <c r="O44" i="2"/>
  <c r="O46" i="2"/>
  <c r="O48" i="2"/>
  <c r="O60" i="2"/>
  <c r="O62" i="2"/>
  <c r="O65" i="2"/>
  <c r="O67" i="2"/>
  <c r="O70" i="2"/>
  <c r="O74" i="2"/>
  <c r="O76" i="2"/>
  <c r="O79" i="2"/>
  <c r="O85" i="2"/>
  <c r="O89" i="2"/>
  <c r="O91" i="2"/>
  <c r="O93" i="2"/>
  <c r="O95" i="2"/>
  <c r="O98" i="2"/>
  <c r="O100" i="2"/>
  <c r="O102" i="2"/>
  <c r="O108" i="2"/>
  <c r="O115" i="2"/>
  <c r="O118" i="2"/>
  <c r="O156" i="2"/>
  <c r="O161" i="2"/>
  <c r="O21" i="2"/>
  <c r="O28" i="2"/>
  <c r="O31" i="2"/>
  <c r="O41" i="2"/>
  <c r="O43" i="2"/>
  <c r="O45" i="2"/>
  <c r="O47" i="2"/>
  <c r="O53" i="2"/>
  <c r="O55" i="2"/>
  <c r="O57" i="2"/>
  <c r="O59" i="2"/>
  <c r="O61" i="2"/>
  <c r="O63" i="2"/>
  <c r="O66" i="2"/>
  <c r="O68" i="2"/>
  <c r="O77" i="2"/>
  <c r="O82" i="2"/>
  <c r="O84" i="2"/>
  <c r="O88" i="2"/>
  <c r="O90" i="2"/>
  <c r="O92" i="2"/>
  <c r="O94" i="2"/>
  <c r="O97" i="2"/>
  <c r="O99" i="2"/>
  <c r="O103" i="2"/>
  <c r="O113" i="2"/>
  <c r="O117" i="2"/>
  <c r="O120" i="2"/>
  <c r="O155" i="2"/>
  <c r="O157" i="2"/>
  <c r="O168" i="2"/>
  <c r="J171" i="5"/>
  <c r="J154" i="5"/>
  <c r="O162" i="2"/>
  <c r="O87" i="2"/>
  <c r="K115" i="5"/>
  <c r="J115" i="5" s="1"/>
  <c r="O163" i="2"/>
  <c r="K75" i="5"/>
  <c r="J164" i="5"/>
  <c r="J31" i="5"/>
  <c r="J54" i="5"/>
  <c r="K162" i="5"/>
  <c r="J162" i="5" s="1"/>
  <c r="J186" i="5" s="1"/>
  <c r="J163" i="5"/>
  <c r="J76" i="5"/>
  <c r="K127" i="5"/>
  <c r="J128" i="5"/>
  <c r="J170" i="5"/>
  <c r="K169" i="5"/>
  <c r="K146" i="5"/>
  <c r="J157" i="5"/>
  <c r="K84" i="5"/>
  <c r="P124" i="2" l="1"/>
  <c r="N177" i="2"/>
  <c r="K36" i="5"/>
  <c r="K125" i="5"/>
  <c r="J125" i="5" s="1"/>
  <c r="K145" i="5"/>
  <c r="K144" i="5" s="1"/>
  <c r="J146" i="5"/>
  <c r="J84" i="5"/>
  <c r="K195" i="5"/>
  <c r="J195" i="5" s="1"/>
  <c r="J75" i="5"/>
  <c r="K194" i="5"/>
  <c r="J194" i="5" s="1"/>
  <c r="J30" i="5"/>
  <c r="K192" i="5"/>
  <c r="J192" i="5" s="1"/>
  <c r="K114" i="5"/>
  <c r="K196" i="5" s="1"/>
  <c r="J196" i="5" s="1"/>
  <c r="K168" i="5"/>
  <c r="J168" i="5" s="1"/>
  <c r="J169" i="5"/>
  <c r="J127" i="5"/>
  <c r="J181" i="5" s="1"/>
  <c r="K126" i="5"/>
  <c r="J126" i="5" s="1"/>
  <c r="K193" i="5" l="1"/>
  <c r="K113" i="5"/>
  <c r="J113" i="5" s="1"/>
  <c r="J180" i="5" s="1"/>
  <c r="J114" i="5"/>
  <c r="J144" i="5"/>
  <c r="J145" i="5"/>
  <c r="J184" i="5" s="1"/>
  <c r="J183" i="5" s="1"/>
  <c r="K197" i="5"/>
  <c r="J197" i="5" s="1"/>
  <c r="J179" i="5"/>
  <c r="P160" i="2" l="1"/>
  <c r="Q159" i="2" s="1"/>
  <c r="Q158" i="2" s="1"/>
  <c r="P154" i="2"/>
  <c r="Q153" i="2" s="1"/>
  <c r="N181" i="2" s="1"/>
  <c r="P150" i="2"/>
  <c r="P149" i="2" s="1"/>
  <c r="P116" i="2"/>
  <c r="P119" i="2"/>
  <c r="P114" i="2"/>
  <c r="P104" i="2"/>
  <c r="P81" i="2"/>
  <c r="P96" i="2"/>
  <c r="P72" i="2"/>
  <c r="N182" i="2" l="1"/>
  <c r="Q123" i="2" l="1"/>
  <c r="Q122" i="2" l="1"/>
  <c r="P50" i="2"/>
  <c r="P49" i="2" s="1"/>
  <c r="P143" i="2"/>
  <c r="P142" i="2" s="1"/>
  <c r="P6" i="2"/>
  <c r="P27" i="2"/>
  <c r="P30" i="2"/>
  <c r="P33" i="2"/>
  <c r="P64" i="2"/>
  <c r="P69" i="2"/>
  <c r="P78" i="2"/>
  <c r="Q71" i="2" s="1"/>
  <c r="P107" i="2"/>
  <c r="Q80" i="2" s="1"/>
  <c r="P112" i="2"/>
  <c r="P167" i="2"/>
  <c r="N5" i="4"/>
  <c r="N6" i="4"/>
  <c r="N9" i="4"/>
  <c r="N10" i="4"/>
  <c r="N11" i="4"/>
  <c r="N12" i="4"/>
  <c r="N14" i="4"/>
  <c r="N22" i="4"/>
  <c r="N16" i="4"/>
  <c r="N17" i="4"/>
  <c r="N18" i="4"/>
  <c r="N19" i="4"/>
  <c r="N20" i="4"/>
  <c r="N34" i="4"/>
  <c r="N36" i="4"/>
  <c r="N37" i="4"/>
  <c r="N38" i="4"/>
  <c r="N39" i="4"/>
  <c r="N40" i="4"/>
  <c r="N41" i="4"/>
  <c r="N42" i="4"/>
  <c r="N43" i="4"/>
  <c r="N44" i="4"/>
  <c r="N45" i="4"/>
  <c r="N46" i="4"/>
  <c r="N47" i="4"/>
  <c r="N49" i="4"/>
  <c r="N50" i="4"/>
  <c r="N51" i="4"/>
  <c r="N52" i="4"/>
  <c r="N53" i="4"/>
  <c r="N54" i="4"/>
  <c r="N55" i="4"/>
  <c r="N56" i="4"/>
  <c r="N57" i="4"/>
  <c r="N59" i="4"/>
  <c r="N60" i="4"/>
  <c r="N61" i="4"/>
  <c r="N62" i="4"/>
  <c r="N65" i="4"/>
  <c r="N119" i="4"/>
  <c r="N121" i="4"/>
  <c r="Z130" i="4"/>
  <c r="O130" i="4"/>
  <c r="P130" i="4"/>
  <c r="Q130" i="4"/>
  <c r="R130" i="4"/>
  <c r="S130" i="4"/>
  <c r="T130" i="4"/>
  <c r="U130" i="4"/>
  <c r="V130" i="4"/>
  <c r="W130" i="4"/>
  <c r="X130" i="4"/>
  <c r="Y130" i="4"/>
  <c r="N24" i="4"/>
  <c r="N28" i="4"/>
  <c r="N29" i="4"/>
  <c r="N31" i="4"/>
  <c r="N63" i="4"/>
  <c r="N68" i="4"/>
  <c r="N69" i="4"/>
  <c r="N70" i="4"/>
  <c r="N71" i="4"/>
  <c r="N72" i="4"/>
  <c r="N73" i="4"/>
  <c r="N75" i="4"/>
  <c r="N77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5" i="4"/>
  <c r="N97" i="4"/>
  <c r="N100" i="4"/>
  <c r="N102" i="4"/>
  <c r="N103" i="4"/>
  <c r="N104" i="4"/>
  <c r="N105" i="4"/>
  <c r="N108" i="4"/>
  <c r="N109" i="4"/>
  <c r="N110" i="4"/>
  <c r="N111" i="4"/>
  <c r="N112" i="4"/>
  <c r="N113" i="4"/>
  <c r="N114" i="4"/>
  <c r="N115" i="4"/>
  <c r="N116" i="4"/>
  <c r="N117" i="4"/>
  <c r="N118" i="4"/>
  <c r="N122" i="4"/>
  <c r="N124" i="4"/>
  <c r="N125" i="4"/>
  <c r="N126" i="4"/>
  <c r="N129" i="4"/>
  <c r="N130" i="4" l="1"/>
  <c r="P111" i="2"/>
  <c r="Q110" i="2"/>
  <c r="Q109" i="2" s="1"/>
  <c r="N176" i="2" s="1"/>
  <c r="Q166" i="2"/>
  <c r="Q165" i="2" s="1"/>
  <c r="N175" i="2" s="1"/>
  <c r="Q141" i="2"/>
  <c r="Q26" i="2"/>
  <c r="Q140" i="2" l="1"/>
  <c r="Q164" i="2"/>
  <c r="N180" i="2"/>
  <c r="O179" i="2" s="1"/>
  <c r="J16" i="5"/>
  <c r="O12" i="2" s="1"/>
  <c r="M14" i="5"/>
  <c r="M13" i="5" s="1"/>
  <c r="S14" i="5"/>
  <c r="S13" i="5" s="1"/>
  <c r="J15" i="5"/>
  <c r="O11" i="2" s="1"/>
  <c r="O14" i="5"/>
  <c r="O13" i="5" s="1"/>
  <c r="L14" i="5"/>
  <c r="J17" i="5"/>
  <c r="O13" i="2" s="1"/>
  <c r="R14" i="5"/>
  <c r="R13" i="5" s="1"/>
  <c r="N14" i="5"/>
  <c r="N13" i="5" s="1"/>
  <c r="V14" i="5"/>
  <c r="V13" i="5" s="1"/>
  <c r="Q14" i="5"/>
  <c r="Q13" i="5" s="1"/>
  <c r="U14" i="5"/>
  <c r="U13" i="5" s="1"/>
  <c r="T14" i="5"/>
  <c r="T13" i="5" s="1"/>
  <c r="P14" i="5"/>
  <c r="P13" i="5" s="1"/>
  <c r="Q121" i="2" l="1"/>
  <c r="P10" i="2"/>
  <c r="P9" i="2" s="1"/>
  <c r="J14" i="5"/>
  <c r="L13" i="5"/>
  <c r="J13" i="5" l="1"/>
  <c r="Q21" i="5"/>
  <c r="L21" i="5"/>
  <c r="O21" i="5"/>
  <c r="N21" i="5"/>
  <c r="R21" i="5"/>
  <c r="U21" i="5"/>
  <c r="P21" i="5"/>
  <c r="M21" i="5"/>
  <c r="T21" i="5"/>
  <c r="S21" i="5"/>
  <c r="J23" i="5"/>
  <c r="O19" i="2" s="1"/>
  <c r="J22" i="5"/>
  <c r="O18" i="2" s="1"/>
  <c r="V21" i="5"/>
  <c r="P17" i="2" l="1"/>
  <c r="J21" i="5"/>
  <c r="V9" i="5"/>
  <c r="V191" i="5" s="1"/>
  <c r="R19" i="5"/>
  <c r="R9" i="5" s="1"/>
  <c r="O19" i="5"/>
  <c r="O9" i="5" s="1"/>
  <c r="O191" i="5" s="1"/>
  <c r="P19" i="5"/>
  <c r="P9" i="5" s="1"/>
  <c r="L19" i="5"/>
  <c r="L9" i="5" s="1"/>
  <c r="Q19" i="5"/>
  <c r="Q9" i="5" s="1"/>
  <c r="Q191" i="5" s="1"/>
  <c r="S19" i="5"/>
  <c r="S9" i="5" s="1"/>
  <c r="N19" i="5"/>
  <c r="N9" i="5" s="1"/>
  <c r="U19" i="5"/>
  <c r="U9" i="5" s="1"/>
  <c r="U191" i="5" s="1"/>
  <c r="T19" i="5"/>
  <c r="T9" i="5" s="1"/>
  <c r="T191" i="5" s="1"/>
  <c r="M19" i="5"/>
  <c r="M9" i="5" s="1"/>
  <c r="M191" i="5" s="1"/>
  <c r="K19" i="5"/>
  <c r="J20" i="5"/>
  <c r="O16" i="2" s="1"/>
  <c r="P15" i="2" l="1"/>
  <c r="Q5" i="2"/>
  <c r="J19" i="5"/>
  <c r="K9" i="5"/>
  <c r="N191" i="5"/>
  <c r="S191" i="5"/>
  <c r="L191" i="5"/>
  <c r="P191" i="5"/>
  <c r="R191" i="5"/>
  <c r="K173" i="5" l="1"/>
  <c r="J9" i="5"/>
  <c r="K191" i="5"/>
  <c r="K8" i="5"/>
  <c r="K7" i="5" l="1"/>
  <c r="K200" i="5"/>
  <c r="J191" i="5"/>
  <c r="S40" i="5"/>
  <c r="S39" i="5" s="1"/>
  <c r="S36" i="5" s="1"/>
  <c r="S173" i="5" s="1"/>
  <c r="O40" i="5"/>
  <c r="O39" i="5" s="1"/>
  <c r="O36" i="5" s="1"/>
  <c r="O8" i="5" s="1"/>
  <c r="O7" i="5" s="1"/>
  <c r="P40" i="5"/>
  <c r="P39" i="5" s="1"/>
  <c r="P36" i="5" s="1"/>
  <c r="P173" i="5" s="1"/>
  <c r="T40" i="5"/>
  <c r="T39" i="5" s="1"/>
  <c r="T36" i="5" s="1"/>
  <c r="T8" i="5" s="1"/>
  <c r="T7" i="5" s="1"/>
  <c r="N40" i="5"/>
  <c r="N39" i="5" s="1"/>
  <c r="N36" i="5" s="1"/>
  <c r="N173" i="5" s="1"/>
  <c r="Q40" i="5"/>
  <c r="Q39" i="5" s="1"/>
  <c r="Q36" i="5" s="1"/>
  <c r="Q8" i="5" s="1"/>
  <c r="Q7" i="5" s="1"/>
  <c r="M40" i="5"/>
  <c r="M39" i="5" s="1"/>
  <c r="M36" i="5" s="1"/>
  <c r="M173" i="5" s="1"/>
  <c r="R40" i="5"/>
  <c r="R39" i="5" s="1"/>
  <c r="R36" i="5" s="1"/>
  <c r="R173" i="5" s="1"/>
  <c r="L40" i="5"/>
  <c r="U40" i="5"/>
  <c r="U39" i="5" s="1"/>
  <c r="U36" i="5" s="1"/>
  <c r="U8" i="5" s="1"/>
  <c r="U7" i="5" s="1"/>
  <c r="U193" i="5" l="1"/>
  <c r="U200" i="5" s="1"/>
  <c r="U173" i="5"/>
  <c r="L39" i="5"/>
  <c r="R193" i="5"/>
  <c r="R200" i="5" s="1"/>
  <c r="R8" i="5"/>
  <c r="R7" i="5" s="1"/>
  <c r="M193" i="5"/>
  <c r="M200" i="5" s="1"/>
  <c r="M8" i="5"/>
  <c r="M7" i="5" s="1"/>
  <c r="Q173" i="5"/>
  <c r="Q193" i="5"/>
  <c r="Q200" i="5" s="1"/>
  <c r="N193" i="5"/>
  <c r="N200" i="5" s="1"/>
  <c r="N8" i="5"/>
  <c r="N7" i="5" s="1"/>
  <c r="T173" i="5"/>
  <c r="T193" i="5"/>
  <c r="T200" i="5" s="1"/>
  <c r="P193" i="5"/>
  <c r="P200" i="5" s="1"/>
  <c r="P8" i="5"/>
  <c r="P7" i="5" s="1"/>
  <c r="O173" i="5"/>
  <c r="O193" i="5"/>
  <c r="O200" i="5" s="1"/>
  <c r="S193" i="5"/>
  <c r="S200" i="5" s="1"/>
  <c r="S8" i="5"/>
  <c r="S7" i="5" s="1"/>
  <c r="L36" i="5" l="1"/>
  <c r="L193" i="5" l="1"/>
  <c r="L173" i="5"/>
  <c r="L8" i="5"/>
  <c r="L7" i="5" l="1"/>
  <c r="L200" i="5"/>
  <c r="J41" i="5"/>
  <c r="O37" i="2" s="1"/>
  <c r="O169" i="2" s="1"/>
  <c r="V40" i="5"/>
  <c r="J40" i="5" s="1"/>
  <c r="V39" i="5" l="1"/>
  <c r="J39" i="5" s="1"/>
  <c r="P36" i="2"/>
  <c r="P35" i="2" s="1"/>
  <c r="P169" i="2" s="1"/>
  <c r="P170" i="2" s="1"/>
  <c r="V36" i="5" l="1"/>
  <c r="V193" i="5" s="1"/>
  <c r="J193" i="5" s="1"/>
  <c r="J200" i="5" s="1"/>
  <c r="V173" i="5"/>
  <c r="J173" i="5" s="1"/>
  <c r="J4" i="5" s="1"/>
  <c r="Q32" i="2"/>
  <c r="Q4" i="2" s="1"/>
  <c r="V200" i="5" l="1"/>
  <c r="V8" i="5"/>
  <c r="V7" i="5" s="1"/>
  <c r="J7" i="5" s="1"/>
  <c r="J36" i="5"/>
  <c r="N174" i="2"/>
  <c r="O173" i="2" s="1"/>
  <c r="O183" i="2" s="1"/>
  <c r="Q3" i="2"/>
  <c r="Q169" i="2" s="1"/>
  <c r="J8" i="5"/>
  <c r="J178" i="5" s="1"/>
  <c r="J177" i="5" s="1"/>
  <c r="J187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García Espinosa</author>
  </authors>
  <commentList>
    <comment ref="O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Favor de capturar datos únicamente en las celdas de color de la hoja PI, y no en esta hoja.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García Espinosa</author>
  </authors>
  <commentList>
    <comment ref="I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Sustituir las xxx por el nombre del municipio.</t>
        </r>
      </text>
    </comment>
    <comment ref="K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Favor de capturar en las celdas de color rosa. Utilice un máximo de 2 decimales.</t>
        </r>
      </text>
    </comment>
  </commentList>
</comments>
</file>

<file path=xl/sharedStrings.xml><?xml version="1.0" encoding="utf-8"?>
<sst xmlns="http://schemas.openxmlformats.org/spreadsheetml/2006/main" count="1459" uniqueCount="332">
  <si>
    <t>C R I</t>
  </si>
  <si>
    <t>CONCEPTOS DE INGRESOS</t>
  </si>
  <si>
    <t>R</t>
  </si>
  <si>
    <t>T</t>
  </si>
  <si>
    <t xml:space="preserve">CL </t>
  </si>
  <si>
    <t>CO</t>
  </si>
  <si>
    <t>DETALLE</t>
  </si>
  <si>
    <t>SUMA</t>
  </si>
  <si>
    <t>TOTAL</t>
  </si>
  <si>
    <t>0</t>
  </si>
  <si>
    <t>IMPUESTOS.</t>
  </si>
  <si>
    <t>1</t>
  </si>
  <si>
    <t>Impuestos Sobre los Ingresos.</t>
  </si>
  <si>
    <t>Impuesto sobre rifas, loterías, concursos o sorteos.</t>
  </si>
  <si>
    <t>2</t>
  </si>
  <si>
    <t>Impuesto sobre espectáculos públicos.</t>
  </si>
  <si>
    <t>Impuestos Sobre el Patrimonio.</t>
  </si>
  <si>
    <t>Impuesto predial.</t>
  </si>
  <si>
    <t>Impuesto Predial Urbano.</t>
  </si>
  <si>
    <t>Impuesto Predial Rústico.</t>
  </si>
  <si>
    <t>3</t>
  </si>
  <si>
    <t>Impuesto Predial Ejidal y Comunal.</t>
  </si>
  <si>
    <t>Impuesto sobre lotes baldíos sin bardear o falta de banquetas.</t>
  </si>
  <si>
    <t>Impuesto Sobre la Producción, el Consumo y las Transacciones.</t>
  </si>
  <si>
    <t>7</t>
  </si>
  <si>
    <t>Accesorios de Impuestos.</t>
  </si>
  <si>
    <t>Recargos.</t>
  </si>
  <si>
    <t>4</t>
  </si>
  <si>
    <t>Multas.</t>
  </si>
  <si>
    <t>6</t>
  </si>
  <si>
    <t>Honorarios y gastos de ejecución.</t>
  </si>
  <si>
    <t>8</t>
  </si>
  <si>
    <t>Actualización.</t>
  </si>
  <si>
    <t>5</t>
  </si>
  <si>
    <t>Otros accesorios.</t>
  </si>
  <si>
    <t>Otros Impuestos.</t>
  </si>
  <si>
    <t>CUOTAS Y APORTACIONES DE SEGURIDAD SOCIAL. (NO APLICA)</t>
  </si>
  <si>
    <t>CONTRIBUCIONES DE MEJORAS.</t>
  </si>
  <si>
    <t>Contribución de mejoras por obras públicas.</t>
  </si>
  <si>
    <t>De aumento de valor y mejoría especifica de la propiedad.</t>
  </si>
  <si>
    <t xml:space="preserve">De aportación por mejoras. </t>
  </si>
  <si>
    <t>9</t>
  </si>
  <si>
    <t>Contribución de Mejoras no Comprendidas en las Fracciones de la  Ley  de  Ingresos  Causadas  en  Ejercicios Fiscales Anteriores Pendientes de Liquidación o Pago.</t>
  </si>
  <si>
    <t>DERECHOS.</t>
  </si>
  <si>
    <t>Derechos por el Uso, Goce, Aprovechamiento o Explotación de Bienes de Dominio Público.</t>
  </si>
  <si>
    <t>Derechos por Prestación de Servicios.</t>
  </si>
  <si>
    <t>Por servicio de alumbrado público.</t>
  </si>
  <si>
    <t>Por la prestación del servicio de abastecimiento de agua potable, alcantarillado y saneamiento.</t>
  </si>
  <si>
    <t>Por servicio de panteones.</t>
  </si>
  <si>
    <t>Por servicio de rastro.</t>
  </si>
  <si>
    <t>Por servicio de control canino.</t>
  </si>
  <si>
    <t>Por reparación de la vía pública.</t>
  </si>
  <si>
    <t>Por servicios de protección civil.</t>
  </si>
  <si>
    <t>Por servicios de parques y jardines.</t>
  </si>
  <si>
    <t>Por servicio de tránsito y vialidad.</t>
  </si>
  <si>
    <t>Por servicios de vigilancia.</t>
  </si>
  <si>
    <t>Por servicios de catastro.</t>
  </si>
  <si>
    <t>Por servicios oficiales diversos.</t>
  </si>
  <si>
    <t>Otros Derechos.</t>
  </si>
  <si>
    <t>Por Expedición, revalidación y canje de permisos o licencias para funcionamiento de establecimientos.</t>
  </si>
  <si>
    <t>Por Expedición o revalidación de licencias o permisos para la colocación de anuncios publicitarios.</t>
  </si>
  <si>
    <t>Por licencias de construcción, reparación o restauración de fincas.</t>
  </si>
  <si>
    <t>Por expedición de certificados, constancias, títulos, copias de documentos y legalización de firmas.</t>
  </si>
  <si>
    <t>Por servicios urbanísticos.</t>
  </si>
  <si>
    <t>Por servicios de aseo público.</t>
  </si>
  <si>
    <t>Por servicios de administración ambiental.</t>
  </si>
  <si>
    <t>Por inscripción a padrones.</t>
  </si>
  <si>
    <t>Por acceso a museos.</t>
  </si>
  <si>
    <t>Derechos Diversos</t>
  </si>
  <si>
    <t>Accesorios de Derechos.</t>
  </si>
  <si>
    <t>Derechos   no   Comprendidos   en   las   Fracciones  de la Ley de Ingresos Causados en Ejercicios Fiscales Anteriores Pendientes de Liquidación o Pago.</t>
  </si>
  <si>
    <t>PRODUCTOS.</t>
  </si>
  <si>
    <t>Productos de Tipo Corriente.</t>
  </si>
  <si>
    <t>Accesorios de Productos.</t>
  </si>
  <si>
    <t>Productos de Capital.</t>
  </si>
  <si>
    <t>Productos  no  Comprendidos  en  las  Fracciones de la Ley de Ingresos Causados en Ejercicios Fiscales Anteriores Pendientes de Liquidación o Pago.</t>
  </si>
  <si>
    <t>APROVECHAMIENTOS.</t>
  </si>
  <si>
    <t>Aprovechamientos de Tipo Corriente.</t>
  </si>
  <si>
    <t>Reintegros</t>
  </si>
  <si>
    <t>Donativos</t>
  </si>
  <si>
    <t>Indemnizaciones</t>
  </si>
  <si>
    <t>Fianzas efectivas</t>
  </si>
  <si>
    <t>Incentivos por administracion de impuestos y derechos municipales coordinados y sus accesorios.</t>
  </si>
  <si>
    <t>Otros Aprovechamientos</t>
  </si>
  <si>
    <t>Aprovechamientos no  Comprendidos  en las Fracciones de la Ley de Ingresos causados en ejercicios fiscales anteriores pendientes de liquidación o pago.</t>
  </si>
  <si>
    <t>Ingresos por Ventas de Bienes y Servicios de Organismos Descentralizados.</t>
  </si>
  <si>
    <t>Ingresos por Ventas de Bienes y servicios Producidos en establecimientos del Gobierno Central.</t>
  </si>
  <si>
    <t>PARTICIPACIONES Y APORTACIONES .</t>
  </si>
  <si>
    <t>Participaciones.</t>
  </si>
  <si>
    <t>Fondo General de Participaciones</t>
  </si>
  <si>
    <t>Fondo de Fomento Municipal</t>
  </si>
  <si>
    <t>Impuesto sobre rifas, loterías, sorteos y concursos.</t>
  </si>
  <si>
    <t>Fondo de fiscalización.</t>
  </si>
  <si>
    <t>Fondo de compensación a la venta final de gasolina y diesel</t>
  </si>
  <si>
    <t>Fondo Estatal para la Infraestructura de los Servicios Públicos Municipales</t>
  </si>
  <si>
    <t>Aportaciones.</t>
  </si>
  <si>
    <t>Fondo de Aportaciones Para la Infraestructura Social Municipal.</t>
  </si>
  <si>
    <t>Fondo de Aportaciones Para el Fortalecimiento de los Municipios y de las Demarcaciones Territoriales del Distrito Federal.</t>
  </si>
  <si>
    <t>Convenios.</t>
  </si>
  <si>
    <t>Fondo Regional (FONREGION)</t>
  </si>
  <si>
    <t>Fondo de Fortalecimiento para la Infraestructura estatal y municipal</t>
  </si>
  <si>
    <t>TRANSFERENCIAS, ASIGNACIONES, SUBSIDIOS Y OTRAS AYUDAS.</t>
  </si>
  <si>
    <t>INGRESOS DERIVADOS DE FINANCIAMIENTOS</t>
  </si>
  <si>
    <t>Endeudamiento Interno</t>
  </si>
  <si>
    <t>TOTAL INGRESOS</t>
  </si>
  <si>
    <t>ESTIMACION DE INGRESOS A NIVEL DE DETALLE (CAPTURAR SOLO ESPACIOS EN BLANCO)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</si>
  <si>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</si>
  <si>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</si>
  <si>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</si>
  <si>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</si>
  <si>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</si>
  <si>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</si>
  <si>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</si>
  <si>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</si>
  <si>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</si>
  <si>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</si>
  <si>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</si>
  <si>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</si>
  <si>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</si>
  <si>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Impuesto sobre adquisición de </t>
    </r>
    <r>
      <rPr>
        <sz val="11"/>
        <color theme="1"/>
        <rFont val="Calibri"/>
        <family val="2"/>
        <scheme val="minor"/>
      </rPr>
      <t>Bienes</t>
    </r>
    <r>
      <rPr>
        <sz val="11"/>
        <rFont val="Calibri"/>
        <family val="2"/>
        <scheme val="minor"/>
      </rPr>
      <t xml:space="preserve">  inmuebles.</t>
    </r>
  </si>
  <si>
    <t>Impuestos  no  Comprendidos  en  las  Fracciones  de  la  Ley  de Ingresos Causados en Ejercicios Fiscales Anteriores Pendientes de Liquidación o Pago.</t>
  </si>
  <si>
    <r>
      <t xml:space="preserve">Por la ocupación de la vía pública </t>
    </r>
    <r>
      <rPr>
        <sz val="11"/>
        <color theme="1"/>
        <rFont val="Calibri"/>
        <family val="2"/>
        <scheme val="minor"/>
      </rPr>
      <t>y servicios de mercado.</t>
    </r>
  </si>
  <si>
    <t>Productos derivados del uso y aprovechamiento de bienes no sujetos a régimen de dominio publico.</t>
  </si>
  <si>
    <t>Enajenación de bienes muebles no sujetos a ser inventariables.</t>
  </si>
  <si>
    <t>Rendimiento de capital.</t>
  </si>
  <si>
    <r>
      <t xml:space="preserve">Arrendamiento </t>
    </r>
    <r>
      <rPr>
        <sz val="11"/>
        <color rgb="FFFF0000"/>
        <rFont val="Calibri"/>
        <family val="2"/>
        <scheme val="minor"/>
      </rPr>
      <t>y explotación</t>
    </r>
    <r>
      <rPr>
        <sz val="11"/>
        <rFont val="Calibri"/>
        <family val="2"/>
        <scheme val="minor"/>
      </rPr>
      <t xml:space="preserve"> de bienes muebles e inmuebles.</t>
    </r>
  </si>
  <si>
    <t>Otros productos. (formas valoradas y publicaciones)</t>
  </si>
  <si>
    <t>Enajenación de bienes muebles e inmuebles.</t>
  </si>
  <si>
    <t xml:space="preserve">Multas por falta a la reglamentación </t>
  </si>
  <si>
    <t>Reintegros por responsabilidades.</t>
  </si>
  <si>
    <t>Donativos, subsidios e indemnizaciones.</t>
  </si>
  <si>
    <t>Indemnizaciones por daños a bienes.</t>
  </si>
  <si>
    <t>Recuperación de costos por adjudicación de contratos de obra pública y adquisición de bienes.</t>
  </si>
  <si>
    <t>Intervención de espectáculos públicos.</t>
  </si>
  <si>
    <t>Otros aprovechamientos.</t>
  </si>
  <si>
    <t>Incentivos por administración de impuestos municipales coordinados.</t>
  </si>
  <si>
    <t>Multas por infracciones al Reglamento de la Ley de Transito y Vialidad del Estado de Michoacán de Ocampo.</t>
  </si>
  <si>
    <t>Multas por infracciones a la Ley para la Prevención y Gestión Integral de Residuos en el Estado de Michoacán de Ocampo.</t>
  </si>
  <si>
    <t>Multas por infracciones a otras disposiciones no fiscales.</t>
  </si>
  <si>
    <t>Indemnizaciones de cheques devueltos por instituciones bancarias.</t>
  </si>
  <si>
    <t>Aprovechamientos de Capital.</t>
  </si>
  <si>
    <t>INGRESOS POR VENTA DE BIENES Y SERVICIOS.</t>
  </si>
  <si>
    <t>Ingresos por Venta de Bienes y Servicios de Organismos Descentralizados.</t>
  </si>
  <si>
    <t>Enajenación  de fertilizantes, pasto semillas y viveros.</t>
  </si>
  <si>
    <t>Cuotas de recuperación de política de abasto.</t>
  </si>
  <si>
    <t>Cuotas de recuperación de política social.</t>
  </si>
  <si>
    <t>Cuotas de recuperacion de servicios diversos</t>
  </si>
  <si>
    <t>Fondo General de Participaciones.</t>
  </si>
  <si>
    <t>Fondo de Fomento Municipal.</t>
  </si>
  <si>
    <t>Impuesto sobre tenencia o uso de vehículos.</t>
  </si>
  <si>
    <t>Fondo de Compensación del Impuesto sobre automóviles nuevos.</t>
  </si>
  <si>
    <t>Impuesto especial sobre producción y servicios.</t>
  </si>
  <si>
    <t>Impuesto especial sobre automóviles nuevos</t>
  </si>
  <si>
    <t>Impuesto a la Venta Final de Gasolina y Diesel.</t>
  </si>
  <si>
    <t>Otras participaciones</t>
  </si>
  <si>
    <t>Transferencias Federales por convenio.</t>
  </si>
  <si>
    <t>Transferencias Estatales por convenio.</t>
  </si>
  <si>
    <t>CELDAS QUE NO DEBEN SER USADAS PARA CAPTURAR IMPORTES ASIGNADOS</t>
  </si>
  <si>
    <t>Impuesto Sobre Automóviles Nuevos</t>
  </si>
  <si>
    <t>Fondo de Fiscalización y Recaudación</t>
  </si>
  <si>
    <t>Impuesto Sobre Rifas, Loterías, Sorteos y Concursos</t>
  </si>
  <si>
    <t>Por los servicios que no corresponden a funciones de derecho público</t>
  </si>
  <si>
    <t>Intervención de espectáculos públicos</t>
  </si>
  <si>
    <t>Participaciones en Recursos de la Federación.</t>
  </si>
  <si>
    <t xml:space="preserve">Participaciones por el 100% de la recaudación del Impuesto Sobre la Renta que se entere a la Federación por el salario </t>
  </si>
  <si>
    <t>Fondo de Compensacion del Impuesto sobre Automóviles Nuevos</t>
  </si>
  <si>
    <t>Transferencias estatales por convenio</t>
  </si>
  <si>
    <t>F.F</t>
  </si>
  <si>
    <t>NO ETIQUETADO</t>
  </si>
  <si>
    <t>RECURSOS FISCALES</t>
  </si>
  <si>
    <t>INGRESOS PROPIOS</t>
  </si>
  <si>
    <t>RECURSOS FEDERALES</t>
  </si>
  <si>
    <t>RECURSOS ESTATALES</t>
  </si>
  <si>
    <t>ETIQUETADOS</t>
  </si>
  <si>
    <t>FINANCIAMIENTOS  INTERNOS</t>
  </si>
  <si>
    <t xml:space="preserve">RESUMEN  </t>
  </si>
  <si>
    <t>RELACION DE FUENTES DE FINANCIAMIENTO</t>
  </si>
  <si>
    <t>MONTO</t>
  </si>
  <si>
    <t>No Etiquetado</t>
  </si>
  <si>
    <t>Recursos Fiscales</t>
  </si>
  <si>
    <t>Recursos Estatales</t>
  </si>
  <si>
    <t>Etiquetado</t>
  </si>
  <si>
    <t>Recursos Federales</t>
  </si>
  <si>
    <t>Ingresos Propios</t>
  </si>
  <si>
    <t>Financiamientos Internos</t>
  </si>
  <si>
    <t>Transferencias, asignaciones, subsidios y otras ayudas</t>
  </si>
  <si>
    <t>Contribuciones de Mejoras no Comprendidas en la  Ley  de  Ingresos  Causadas  en  Ejercicios Fiscales Anteriores Pendientes de Liquidación o Pago.</t>
  </si>
  <si>
    <t>Impuesto sobre loterías, rifas, sorteos y concursos</t>
  </si>
  <si>
    <t>Impuesto sobre espectáculos públicos</t>
  </si>
  <si>
    <t>Impuesto predial ejidal y comunal</t>
  </si>
  <si>
    <t>Impuesto predial rústico</t>
  </si>
  <si>
    <t>Impuesto predial urbano</t>
  </si>
  <si>
    <t>Impuesto sobre lotes baldíos, sin bardear o falta de banquetas</t>
  </si>
  <si>
    <t>Impuesto sobre adquisición de inmuebles</t>
  </si>
  <si>
    <t>De aumento de valor y mejoría especifica de la propiedad</t>
  </si>
  <si>
    <t>De la aportación para mejoras</t>
  </si>
  <si>
    <t>Por ocupación de la vía pública y servicios de mercados</t>
  </si>
  <si>
    <t>Por servicios de alumbrado público</t>
  </si>
  <si>
    <t>Por la prestación del servicio de agua potable, alcantarillado y saneamiento</t>
  </si>
  <si>
    <t>Por servicio de panteones</t>
  </si>
  <si>
    <t>Por servicio de rastro</t>
  </si>
  <si>
    <t>Por servicios de control canino</t>
  </si>
  <si>
    <t>Por reparación en la vía pública</t>
  </si>
  <si>
    <t>Por servicios de protección civil</t>
  </si>
  <si>
    <t>Por servicios de parques y jardines</t>
  </si>
  <si>
    <t>Por servicios de tránsito y vialidad</t>
  </si>
  <si>
    <t>Por servicios de catastro</t>
  </si>
  <si>
    <t>Por servicios de vigilancia</t>
  </si>
  <si>
    <t>Por servicios oficiales diversos</t>
  </si>
  <si>
    <t>Por expedición, revalidación y canje de permisos o licencias para funcionamiento de establecimientos</t>
  </si>
  <si>
    <t>Por expedición y revalidación de licencias o permisos para la colocación de anuncios publicitarios</t>
  </si>
  <si>
    <t>Por alineamiento de fincas urbanas o rústicas</t>
  </si>
  <si>
    <t>Por licencias de construcción, remodelación, reparación o restauración de fincas</t>
  </si>
  <si>
    <t>Por numeración oficial de fincas urbanas</t>
  </si>
  <si>
    <t>Por expedición de certificados, títulos, copias de documentos y legalización de firmas</t>
  </si>
  <si>
    <t>Por registro de señales, marcas de herrar y refrendo de patentes</t>
  </si>
  <si>
    <t>Por servicios urbanísticos</t>
  </si>
  <si>
    <t>Por servicios de aseo público</t>
  </si>
  <si>
    <t>Por servicios de administración ambiental</t>
  </si>
  <si>
    <t>Derechos no comprendidos en las fracciones de la Ley de Ingresos causados en ejercicios fiscales anteriores pendientes de liquidación o pago</t>
  </si>
  <si>
    <t>Otros productos de tipo corriente</t>
  </si>
  <si>
    <t>Accesorios de Productos</t>
  </si>
  <si>
    <t>Productos no Comprendidos en las Fracciones de la Ley de Ingresos Causados en Ejercicios Fiscales Anteriores Pendientes de Liquidación o Pago.</t>
  </si>
  <si>
    <t>Productos no comprendidos en las fracciones de la Ley de Ingresos causados en ejercicios fiscales anteriores pendientes de liquidación o pago</t>
  </si>
  <si>
    <t>Honorarios y gastos de ejecución diferentes de contribuciones propias</t>
  </si>
  <si>
    <t>Recargos diferentes de contribuciones propias</t>
  </si>
  <si>
    <t>Multas por infracciones a otras disposiciones municipales no fiscales</t>
  </si>
  <si>
    <t>Multas por faltas a la reglamentación municipal</t>
  </si>
  <si>
    <t>Multas emitidas por organismos paramunicipales</t>
  </si>
  <si>
    <t>Recuperaciones de costos</t>
  </si>
  <si>
    <t>Aprovechamientos no Comprendidos en las Fracciones de la Ley de Ingresos Causados en Ejercicios Fiscales Anteriores Pendientes de Liquidación o Pago.</t>
  </si>
  <si>
    <t>Aprovechamientos no comprendidos en las fracciones de la Ley de Ingresos causados en ejercicios fiscales anteriores pendientes de liquidación o pago</t>
  </si>
  <si>
    <t>Ingresos por ventas de bienes y servicios de Organismos Descentralizados</t>
  </si>
  <si>
    <t>Impuesto Especial Sobre Producción y Servicios a la Venta Final de Gasolinas y Diesel</t>
  </si>
  <si>
    <t>Recargos de impuestos municipales</t>
  </si>
  <si>
    <t>Honorarios y gastos de ejecución de impuestos municipales</t>
  </si>
  <si>
    <t>Actualizaciones de impuestos municipales</t>
  </si>
  <si>
    <t>Contribuciones de Mejoras por Obras Públicas.</t>
  </si>
  <si>
    <t>Otros Derechos Municipales.</t>
  </si>
  <si>
    <t>Derechos por la Prestación de Servicios Municipales.</t>
  </si>
  <si>
    <t>Recargos de derechos municipales</t>
  </si>
  <si>
    <t>Honorarios y gastos de ejecución de derechos municipales</t>
  </si>
  <si>
    <t>Actualizaciones de derechos municipales</t>
  </si>
  <si>
    <t>Rendimientos de capital</t>
  </si>
  <si>
    <t>Aprovechamientos.</t>
  </si>
  <si>
    <t>Incentivos por actos de fiscalización concurrentes con el municipio</t>
  </si>
  <si>
    <t>Incentivos por créditos fiscales del Municipio</t>
  </si>
  <si>
    <t>Incentivos por créditos fiscales del Estado</t>
  </si>
  <si>
    <t>Aprovechamientos Patrimoniales.</t>
  </si>
  <si>
    <t>Recuperación de patrimonio por liquidación de fideicomisos</t>
  </si>
  <si>
    <t>Arrendamiento y explotación de bienes muebles</t>
  </si>
  <si>
    <t>Arrendamiento y explotación de bienes inmuebles</t>
  </si>
  <si>
    <t>Intereses de valores, créditos y bonos</t>
  </si>
  <si>
    <t>Por el uso, aprovechamiento o enajenación de bienes no sujetos al régimen de dominio público</t>
  </si>
  <si>
    <t>Utilidades</t>
  </si>
  <si>
    <t>Enajenación de bienes muebles e inmuebles inventariables o sujetos a registro</t>
  </si>
  <si>
    <t>Accesorios de Aprovechamientos.</t>
  </si>
  <si>
    <t>Ingresos por Venta de Bienes y Prestación de Servicios de Instituciones Públicas de Seguridad Social.</t>
  </si>
  <si>
    <t>Ingresos por Venta de Bienes y Prestación de Servicios de Empresas Productivas del Estado.</t>
  </si>
  <si>
    <t>Ingresos por ventas de bienes y servicios producidos en establecimientos del gobierno central municipal</t>
  </si>
  <si>
    <t>Ingresos por Venta de Bienes y Prestación de Servicios de Entidades Paraestatales y Fideicomisos No Empresariales y No Financieros</t>
  </si>
  <si>
    <t>Ingresos por venta de bienes y servicios de organismos descentralizados municipales</t>
  </si>
  <si>
    <t>Ingresos de operación de entidades paraestales empresariales del municipio</t>
  </si>
  <si>
    <t>Otros Ingresos.</t>
  </si>
  <si>
    <t>PARTICIPACIONES, APORTACIONES, CONVENIOS, INCENTIVOS DERIVADOS DE LA COLABORACIÓN FISCAL Y FONDOS DISTINTOS DE APORTACIONES.</t>
  </si>
  <si>
    <t>Participaciones en Recursos de la Entidad Federativa.</t>
  </si>
  <si>
    <t>Aportaciones de la Federación Para los Municipios.</t>
  </si>
  <si>
    <t>Fondo de Aportaciones Para la Infraestructura Social Municipal y de las Demarcaciones Territoriales del Distrito Federal</t>
  </si>
  <si>
    <t>Fondo de Aportaciones Para el Fortalecimiento de los Municipios y de las Demarcaciones Territoriales del Distrito Federal</t>
  </si>
  <si>
    <t>Transferencias Federales por Convenio en Materia de Desarrollo Regional y Municipal.</t>
  </si>
  <si>
    <t>Transferencias municipales por convenio</t>
  </si>
  <si>
    <t>Aportaciones de particulares para obras y acciones</t>
  </si>
  <si>
    <t>TRANSFERENCIAS, ASIGNACIONES, SUBSIDIOS Y SUBVENCIONES, Y PENSIONES Y JUBILACIONES.</t>
  </si>
  <si>
    <t>Subsidios y Subvenciones.</t>
  </si>
  <si>
    <t>Subsidios y subvenciones recibidos de la Federación</t>
  </si>
  <si>
    <t>Subsidios y subvenciones recibidos del Estado</t>
  </si>
  <si>
    <t>Subsidios y subvenciones recibidos del Municipio</t>
  </si>
  <si>
    <t xml:space="preserve">ANUAL </t>
  </si>
  <si>
    <t>CÒDIGO</t>
  </si>
  <si>
    <t>RUBRO/TIPO/CLASE/CONCEPTO</t>
  </si>
  <si>
    <t>EXISTENCIA PERIODO ANTERIOR</t>
  </si>
  <si>
    <t>FINANCIAMIENTO</t>
  </si>
  <si>
    <t>INGRESOS POR VENTA DE BIENES, PRESTACIÓN DE SERVICIOS Y OTROS INGRESOS.</t>
  </si>
  <si>
    <t>TRANSFERENCIAS Y SUBSIDIOS</t>
  </si>
  <si>
    <t>RUBRO</t>
  </si>
  <si>
    <t>Impuestos</t>
  </si>
  <si>
    <t>Contribuciones de Mejoras</t>
  </si>
  <si>
    <t>Derechos</t>
  </si>
  <si>
    <t>Productos</t>
  </si>
  <si>
    <t>Aprovechamientos</t>
  </si>
  <si>
    <t>TOTAL DEL PRESUPUESTO</t>
  </si>
  <si>
    <t>RESUMEN POR CONCEPTO</t>
  </si>
  <si>
    <t>CÓDIGO</t>
  </si>
  <si>
    <t>Ingresos Derivados de Financiamientos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</si>
  <si>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</si>
  <si>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</si>
  <si>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</si>
  <si>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RESUMEN POR FUENTES DE FINANCIAMIENTO</t>
  </si>
  <si>
    <r>
      <t xml:space="preserve">NOMBRE DEL MUNICIPIO:  </t>
    </r>
    <r>
      <rPr>
        <b/>
        <sz val="9"/>
        <color rgb="FFFF0000"/>
        <rFont val="Arial"/>
        <family val="2"/>
      </rPr>
      <t/>
    </r>
  </si>
  <si>
    <t>TOTAL DEL PRESUPUESTO DE INGRESOS:</t>
  </si>
  <si>
    <t>Financiamiento Interno</t>
  </si>
  <si>
    <t>Contribuciones de Mejoras no Comprendidas en la Ley de Ingresos Causadas en Ejercicios Fiscales Anteriores Pendientes de Liquidación o Pago.</t>
  </si>
  <si>
    <t>Derechos   no   Comprendidos   en   las   Fracciones de la Ley de Ingresos Causados en Ejercicios Fiscales Anteriores Pendientes de Liquidación o Pago.</t>
  </si>
  <si>
    <t>Incentivos por administración de impuestos y derechos municipales coordinados y sus accesorios.</t>
  </si>
  <si>
    <t>Ingresos de operación de entidades paraestatales  empresariales del municipio</t>
  </si>
  <si>
    <t>Fondo de Compensación del Impuesto sobre Automóviles Nuevos</t>
  </si>
  <si>
    <t>Participaciones Específicas en el Impuesto Especial Sobre Producción y Servicios</t>
  </si>
  <si>
    <t>Aportaciones del Estado Para los Municipios.</t>
  </si>
  <si>
    <t xml:space="preserve">Fondo de Compensación de Gasolinas y Diesel </t>
  </si>
  <si>
    <t>Multas y/o sanciones de impuestos municipales</t>
  </si>
  <si>
    <r>
      <t>Otros impuestos</t>
    </r>
    <r>
      <rPr>
        <sz val="9"/>
        <color rgb="FFFF0000"/>
        <rFont val="Arial"/>
        <family val="2"/>
      </rPr>
      <t xml:space="preserve"> </t>
    </r>
  </si>
  <si>
    <t xml:space="preserve">Contribuciones de mejoras no comprendidas en la Ley de Ingresos causadas en ejercicios fiscales anteriores pendientes de liquidación o pago </t>
  </si>
  <si>
    <t>Multas y/o sanciones de derechos municipales</t>
  </si>
  <si>
    <t xml:space="preserve">Otros ingresos </t>
  </si>
  <si>
    <t>Impuestos no Comprendidos en la Ley de Ingresos Causados en Ejercicios Fiscales Anteriores Pendientes de Liquidación o Pago.</t>
  </si>
  <si>
    <t xml:space="preserve">Fondo Estatal para la Infraestructura de los Servicios Públicos </t>
  </si>
  <si>
    <t xml:space="preserve">Incentivos por la Administración del Impuesto sobre Enajenación de Bienes Inmuebles </t>
  </si>
  <si>
    <t>Impuesto a la Venta Final de Bebidas con Contenido  Alcohólico</t>
  </si>
  <si>
    <t>ZIRACUARETIRO, MICHOACAN</t>
  </si>
  <si>
    <t>25*50</t>
  </si>
  <si>
    <t>Incentivos por la administracion del impuesto Sobre Automóviles Nuevos</t>
  </si>
  <si>
    <t>Impuesto Especial Sobre Produccion y Servicios</t>
  </si>
  <si>
    <t>Impuesto a la Venta Final de Gasolinas y Diesel</t>
  </si>
  <si>
    <t>PRESUPUESTO DE INGRESOS DEL EJERCICIO FISCAL 2024</t>
  </si>
  <si>
    <t>Otros ingresos</t>
  </si>
  <si>
    <t>CRI  MUNICIPIO DE ZIRACUARETIRO 2024</t>
  </si>
  <si>
    <t>EJERCICIO PRESUPUESTAL: 2024</t>
  </si>
  <si>
    <t xml:space="preserve">Incentivos por la Administración del Impuesto sobre la renta por la Enajenación de Bienes Inmuebles </t>
  </si>
  <si>
    <t>Fondo de Compensación de Gasolinas y Diesel</t>
  </si>
  <si>
    <t>Otros productos</t>
  </si>
  <si>
    <t>Otros impuestos (Desglose por COEAC a petición del Ente Público)</t>
  </si>
  <si>
    <t>Contribuciones de mejoras no comprendidas en la Ley de Ingresos causadas en ejercicios fiscales anteriores pendientes de liquidación o pago (Desglose por COEAC a petición del Ente Público)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</si>
</sst>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0.00000"/>
  </numFmts>
  <fonts count="2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0"/>
      <name val="Arial"/>
      <family val="2"/>
    </font>
    <font>
      <b/>
      <sz val="6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7" fillId="0" borderId="0"/>
    <xf numFmtId="16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33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3" borderId="10" xfId="0" quotePrefix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3" fontId="2" fillId="5" borderId="5" xfId="0" applyNumberFormat="1" applyFont="1" applyFill="1" applyBorder="1" applyAlignment="1">
      <alignment horizontal="left" vertical="center" wrapText="1"/>
    </xf>
    <xf numFmtId="3" fontId="2" fillId="5" borderId="3" xfId="0" applyNumberFormat="1" applyFont="1" applyFill="1" applyBorder="1" applyAlignment="1">
      <alignment horizontal="left" wrapText="1"/>
    </xf>
    <xf numFmtId="3" fontId="2" fillId="5" borderId="29" xfId="0" applyNumberFormat="1" applyFont="1" applyFill="1" applyBorder="1" applyAlignment="1">
      <alignment horizontal="left" vertical="center" wrapText="1"/>
    </xf>
    <xf numFmtId="3" fontId="2" fillId="5" borderId="11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5" fillId="5" borderId="3" xfId="0" applyNumberFormat="1" applyFont="1" applyFill="1" applyBorder="1" applyAlignment="1">
      <alignment horizontal="left" vertical="center" wrapText="1"/>
    </xf>
    <xf numFmtId="3" fontId="5" fillId="5" borderId="7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2" borderId="12" xfId="0" applyFont="1" applyFill="1" applyBorder="1"/>
    <xf numFmtId="0" fontId="3" fillId="2" borderId="30" xfId="0" applyFont="1" applyFill="1" applyBorder="1"/>
    <xf numFmtId="3" fontId="5" fillId="2" borderId="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 applyAlignment="1" applyProtection="1">
      <alignment horizontal="left" vertical="center" wrapText="1"/>
      <protection locked="0"/>
    </xf>
    <xf numFmtId="3" fontId="0" fillId="0" borderId="1" xfId="0" applyNumberFormat="1" applyBorder="1" applyAlignment="1" applyProtection="1">
      <alignment horizontal="left" vertical="center" wrapText="1"/>
      <protection locked="0"/>
    </xf>
    <xf numFmtId="3" fontId="0" fillId="0" borderId="1" xfId="0" applyNumberFormat="1" applyBorder="1" applyAlignment="1" applyProtection="1">
      <alignment horizontal="justify" vertical="justify" wrapText="1"/>
      <protection locked="0"/>
    </xf>
    <xf numFmtId="3" fontId="5" fillId="0" borderId="1" xfId="0" applyNumberFormat="1" applyFont="1" applyBorder="1" applyAlignment="1" applyProtection="1">
      <alignment horizontal="justify" vertical="top" wrapText="1"/>
      <protection locked="0"/>
    </xf>
    <xf numFmtId="3" fontId="0" fillId="0" borderId="1" xfId="0" applyNumberFormat="1" applyBorder="1" applyAlignment="1" applyProtection="1">
      <alignment horizontal="left"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horizontal="justify" vertical="center" wrapText="1"/>
      <protection locked="0"/>
    </xf>
    <xf numFmtId="3" fontId="0" fillId="0" borderId="1" xfId="0" applyNumberFormat="1" applyBorder="1" applyAlignment="1" applyProtection="1">
      <alignment horizontal="left" vertical="justify" wrapText="1"/>
      <protection locked="0"/>
    </xf>
    <xf numFmtId="3" fontId="0" fillId="0" borderId="10" xfId="0" applyNumberFormat="1" applyBorder="1" applyAlignment="1" applyProtection="1">
      <alignment horizontal="left" vertical="center" wrapText="1"/>
      <protection locked="0"/>
    </xf>
    <xf numFmtId="3" fontId="10" fillId="0" borderId="3" xfId="1" applyNumberFormat="1" applyFont="1" applyBorder="1" applyAlignment="1">
      <alignment horizontal="right" vertical="center"/>
    </xf>
    <xf numFmtId="3" fontId="5" fillId="2" borderId="4" xfId="0" applyNumberFormat="1" applyFont="1" applyFill="1" applyBorder="1" applyAlignment="1" applyProtection="1">
      <alignment horizontal="left" vertical="center" wrapText="1"/>
      <protection locked="0"/>
    </xf>
    <xf numFmtId="3" fontId="5" fillId="2" borderId="1" xfId="0" applyNumberFormat="1" applyFont="1" applyFill="1" applyBorder="1" applyAlignment="1" applyProtection="1">
      <alignment horizontal="left" vertical="center" wrapText="1"/>
      <protection locked="0"/>
    </xf>
    <xf numFmtId="3" fontId="5" fillId="2" borderId="1" xfId="0" applyNumberFormat="1" applyFont="1" applyFill="1" applyBorder="1" applyAlignment="1" applyProtection="1">
      <alignment horizontal="justify" vertical="center" wrapText="1"/>
      <protection locked="0"/>
    </xf>
    <xf numFmtId="3" fontId="10" fillId="2" borderId="3" xfId="1" applyNumberFormat="1" applyFont="1" applyFill="1" applyBorder="1" applyAlignment="1">
      <alignment horizontal="right" vertical="center"/>
    </xf>
    <xf numFmtId="3" fontId="10" fillId="2" borderId="1" xfId="4" applyNumberFormat="1" applyFont="1" applyFill="1" applyBorder="1" applyAlignment="1">
      <alignment horizontal="right" vertical="center"/>
    </xf>
    <xf numFmtId="3" fontId="0" fillId="2" borderId="1" xfId="0" applyNumberFormat="1" applyFill="1" applyBorder="1" applyAlignment="1" applyProtection="1">
      <alignment horizontal="justify" vertical="center" wrapText="1"/>
      <protection locked="0"/>
    </xf>
    <xf numFmtId="165" fontId="9" fillId="2" borderId="1" xfId="1" applyNumberFormat="1" applyFont="1" applyFill="1" applyBorder="1"/>
    <xf numFmtId="0" fontId="2" fillId="2" borderId="1" xfId="0" applyFont="1" applyFill="1" applyBorder="1" applyAlignment="1">
      <alignment wrapText="1"/>
    </xf>
    <xf numFmtId="3" fontId="0" fillId="2" borderId="1" xfId="0" applyNumberFormat="1" applyFill="1" applyBorder="1" applyAlignment="1" applyProtection="1">
      <alignment horizontal="right" vertical="center" wrapText="1"/>
      <protection locked="0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3" fillId="2" borderId="0" xfId="0" applyFont="1" applyFill="1"/>
    <xf numFmtId="0" fontId="2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left" vertical="center"/>
    </xf>
    <xf numFmtId="49" fontId="16" fillId="2" borderId="1" xfId="0" applyNumberFormat="1" applyFont="1" applyFill="1" applyBorder="1" applyAlignment="1">
      <alignment horizontal="left" vertical="center"/>
    </xf>
    <xf numFmtId="0" fontId="16" fillId="2" borderId="1" xfId="0" quotePrefix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6" borderId="0" xfId="0" applyFont="1" applyFill="1" applyAlignment="1">
      <alignment vertical="center"/>
    </xf>
    <xf numFmtId="3" fontId="15" fillId="2" borderId="0" xfId="0" applyNumberFormat="1" applyFont="1" applyFill="1" applyAlignment="1">
      <alignment horizontal="center" vertical="center" wrapText="1"/>
    </xf>
    <xf numFmtId="3" fontId="16" fillId="2" borderId="0" xfId="0" applyNumberFormat="1" applyFont="1" applyFill="1" applyAlignment="1">
      <alignment vertical="center"/>
    </xf>
    <xf numFmtId="0" fontId="15" fillId="2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/>
    <xf numFmtId="0" fontId="15" fillId="7" borderId="32" xfId="0" applyFont="1" applyFill="1" applyBorder="1" applyAlignment="1">
      <alignment vertical="center"/>
    </xf>
    <xf numFmtId="0" fontId="15" fillId="7" borderId="31" xfId="0" applyFont="1" applyFill="1" applyBorder="1" applyAlignment="1">
      <alignment vertical="center" wrapText="1"/>
    </xf>
    <xf numFmtId="49" fontId="15" fillId="7" borderId="32" xfId="0" applyNumberFormat="1" applyFont="1" applyFill="1" applyBorder="1" applyAlignment="1">
      <alignment horizontal="center" vertical="center" wrapText="1"/>
    </xf>
    <xf numFmtId="0" fontId="15" fillId="7" borderId="32" xfId="0" applyFont="1" applyFill="1" applyBorder="1" applyAlignment="1">
      <alignment vertical="center" wrapText="1"/>
    </xf>
    <xf numFmtId="0" fontId="15" fillId="7" borderId="30" xfId="0" applyFont="1" applyFill="1" applyBorder="1" applyAlignment="1">
      <alignment vertical="center" wrapText="1"/>
    </xf>
    <xf numFmtId="43" fontId="15" fillId="7" borderId="35" xfId="0" applyNumberFormat="1" applyFont="1" applyFill="1" applyBorder="1" applyAlignment="1">
      <alignment horizontal="center" vertical="center" wrapText="1"/>
    </xf>
    <xf numFmtId="0" fontId="15" fillId="6" borderId="31" xfId="0" applyFont="1" applyFill="1" applyBorder="1" applyAlignment="1">
      <alignment vertical="center"/>
    </xf>
    <xf numFmtId="0" fontId="15" fillId="6" borderId="32" xfId="0" applyFont="1" applyFill="1" applyBorder="1" applyAlignment="1">
      <alignment vertical="center"/>
    </xf>
    <xf numFmtId="0" fontId="15" fillId="7" borderId="36" xfId="0" applyFont="1" applyFill="1" applyBorder="1" applyAlignment="1">
      <alignment vertical="center" wrapText="1"/>
    </xf>
    <xf numFmtId="0" fontId="15" fillId="7" borderId="25" xfId="0" applyFont="1" applyFill="1" applyBorder="1" applyAlignment="1">
      <alignment vertical="center" wrapText="1"/>
    </xf>
    <xf numFmtId="0" fontId="15" fillId="7" borderId="37" xfId="0" applyFont="1" applyFill="1" applyBorder="1" applyAlignment="1">
      <alignment vertical="center" wrapText="1"/>
    </xf>
    <xf numFmtId="0" fontId="15" fillId="6" borderId="0" xfId="0" applyFont="1" applyFill="1" applyAlignment="1">
      <alignment horizontal="center" vertical="center"/>
    </xf>
    <xf numFmtId="3" fontId="15" fillId="6" borderId="0" xfId="0" applyNumberFormat="1" applyFont="1" applyFill="1" applyAlignment="1">
      <alignment horizontal="center" vertical="center" wrapText="1"/>
    </xf>
    <xf numFmtId="43" fontId="15" fillId="7" borderId="38" xfId="0" applyNumberFormat="1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49" fontId="15" fillId="2" borderId="2" xfId="0" applyNumberFormat="1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left" vertical="center"/>
    </xf>
    <xf numFmtId="0" fontId="15" fillId="6" borderId="0" xfId="0" applyFont="1" applyFill="1" applyAlignment="1">
      <alignment vertical="center"/>
    </xf>
    <xf numFmtId="43" fontId="15" fillId="7" borderId="40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33" xfId="0" applyFont="1" applyFill="1" applyBorder="1" applyAlignment="1">
      <alignment horizontal="left" vertical="center" wrapText="1"/>
    </xf>
    <xf numFmtId="49" fontId="15" fillId="2" borderId="4" xfId="0" applyNumberFormat="1" applyFont="1" applyFill="1" applyBorder="1" applyAlignment="1">
      <alignment horizontal="left" vertical="center" wrapText="1"/>
    </xf>
    <xf numFmtId="43" fontId="15" fillId="0" borderId="42" xfId="0" applyNumberFormat="1" applyFont="1" applyBorder="1" applyAlignment="1">
      <alignment vertical="center"/>
    </xf>
    <xf numFmtId="43" fontId="15" fillId="0" borderId="42" xfId="0" applyNumberFormat="1" applyFont="1" applyBorder="1" applyAlignment="1">
      <alignment horizontal="center" vertical="center" wrapText="1"/>
    </xf>
    <xf numFmtId="43" fontId="15" fillId="0" borderId="43" xfId="5" applyFont="1" applyFill="1" applyBorder="1" applyAlignment="1">
      <alignment horizontal="center" vertical="center" wrapText="1"/>
    </xf>
    <xf numFmtId="43" fontId="15" fillId="0" borderId="44" xfId="0" applyNumberFormat="1" applyFont="1" applyBorder="1" applyAlignment="1">
      <alignment vertical="center"/>
    </xf>
    <xf numFmtId="43" fontId="15" fillId="0" borderId="43" xfId="0" applyNumberFormat="1" applyFont="1" applyBorder="1" applyAlignment="1">
      <alignment horizontal="center" vertical="center" wrapText="1"/>
    </xf>
    <xf numFmtId="43" fontId="15" fillId="0" borderId="44" xfId="0" applyNumberFormat="1" applyFont="1" applyBorder="1" applyAlignment="1">
      <alignment horizontal="left" vertical="center" wrapText="1"/>
    </xf>
    <xf numFmtId="43" fontId="15" fillId="7" borderId="38" xfId="0" applyNumberFormat="1" applyFont="1" applyFill="1" applyBorder="1" applyAlignment="1">
      <alignment horizontal="center" vertical="center" wrapText="1"/>
    </xf>
    <xf numFmtId="43" fontId="15" fillId="0" borderId="46" xfId="0" applyNumberFormat="1" applyFont="1" applyBorder="1" applyAlignment="1">
      <alignment horizontal="center" vertical="center" wrapText="1"/>
    </xf>
    <xf numFmtId="43" fontId="23" fillId="2" borderId="0" xfId="0" applyNumberFormat="1" applyFont="1" applyFill="1" applyAlignment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40" xfId="0" applyFont="1" applyFill="1" applyBorder="1" applyAlignment="1">
      <alignment horizontal="center" vertical="center" wrapText="1"/>
    </xf>
    <xf numFmtId="3" fontId="15" fillId="8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right" vertical="center"/>
    </xf>
    <xf numFmtId="4" fontId="15" fillId="6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right" vertical="center" wrapText="1"/>
    </xf>
    <xf numFmtId="4" fontId="15" fillId="6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/>
    </xf>
    <xf numFmtId="4" fontId="16" fillId="2" borderId="3" xfId="0" applyNumberFormat="1" applyFont="1" applyFill="1" applyBorder="1" applyAlignment="1">
      <alignment horizontal="right" vertical="center" wrapText="1"/>
    </xf>
    <xf numFmtId="4" fontId="16" fillId="2" borderId="0" xfId="0" applyNumberFormat="1" applyFont="1" applyFill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15" fillId="3" borderId="1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right" vertical="center"/>
    </xf>
    <xf numFmtId="4" fontId="16" fillId="2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 applyProtection="1">
      <alignment horizontal="right" vertical="center" wrapText="1"/>
      <protection locked="0"/>
    </xf>
    <xf numFmtId="4" fontId="16" fillId="9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9" borderId="3" xfId="0" applyNumberFormat="1" applyFont="1" applyFill="1" applyBorder="1" applyAlignment="1" applyProtection="1">
      <alignment horizontal="right" vertical="center" wrapText="1"/>
      <protection locked="0"/>
    </xf>
    <xf numFmtId="4" fontId="16" fillId="0" borderId="1" xfId="0" applyNumberFormat="1" applyFont="1" applyBorder="1" applyAlignment="1" applyProtection="1">
      <alignment horizontal="right" vertical="center" wrapText="1"/>
      <protection locked="0"/>
    </xf>
    <xf numFmtId="4" fontId="16" fillId="0" borderId="3" xfId="0" applyNumberFormat="1" applyFont="1" applyBorder="1" applyAlignment="1" applyProtection="1">
      <alignment horizontal="right" vertical="center" wrapText="1"/>
      <protection locked="0"/>
    </xf>
    <xf numFmtId="4" fontId="16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16" fillId="10" borderId="3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0" xfId="0" applyNumberFormat="1" applyFont="1" applyAlignment="1">
      <alignment vertical="center"/>
    </xf>
    <xf numFmtId="0" fontId="16" fillId="0" borderId="2" xfId="0" applyFont="1" applyBorder="1" applyAlignment="1">
      <alignment vertical="center" wrapText="1"/>
    </xf>
    <xf numFmtId="4" fontId="16" fillId="0" borderId="5" xfId="0" applyNumberFormat="1" applyFont="1" applyBorder="1" applyAlignment="1" applyProtection="1">
      <alignment horizontal="right" vertical="center" wrapText="1"/>
      <protection locked="0"/>
    </xf>
    <xf numFmtId="4" fontId="16" fillId="0" borderId="6" xfId="0" applyNumberFormat="1" applyFont="1" applyBorder="1" applyAlignment="1" applyProtection="1">
      <alignment horizontal="right" vertical="center" wrapText="1"/>
      <protection locked="0"/>
    </xf>
    <xf numFmtId="43" fontId="16" fillId="2" borderId="1" xfId="5" applyFont="1" applyFill="1" applyBorder="1" applyAlignment="1">
      <alignment horizontal="right" vertical="center" wrapText="1"/>
    </xf>
    <xf numFmtId="4" fontId="15" fillId="11" borderId="1" xfId="0" applyNumberFormat="1" applyFont="1" applyFill="1" applyBorder="1" applyAlignment="1" applyProtection="1">
      <alignment horizontal="right" vertical="center" wrapText="1"/>
      <protection locked="0"/>
    </xf>
    <xf numFmtId="0" fontId="15" fillId="6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left" vertical="center"/>
    </xf>
    <xf numFmtId="49" fontId="15" fillId="2" borderId="4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44" xfId="0" applyFont="1" applyBorder="1" applyAlignment="1">
      <alignment horizontal="center" vertical="center" wrapText="1"/>
    </xf>
    <xf numFmtId="49" fontId="15" fillId="0" borderId="44" xfId="0" applyNumberFormat="1" applyFont="1" applyBorder="1" applyAlignment="1">
      <alignment horizontal="center" vertical="center" wrapText="1"/>
    </xf>
    <xf numFmtId="0" fontId="15" fillId="6" borderId="36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49" fontId="15" fillId="0" borderId="42" xfId="0" applyNumberFormat="1" applyFont="1" applyBorder="1" applyAlignment="1">
      <alignment horizontal="center" vertical="center" wrapText="1"/>
    </xf>
    <xf numFmtId="0" fontId="15" fillId="6" borderId="31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30" xfId="0" applyFont="1" applyFill="1" applyBorder="1" applyAlignment="1">
      <alignment horizontal="center" vertical="center"/>
    </xf>
    <xf numFmtId="0" fontId="15" fillId="6" borderId="32" xfId="0" applyFont="1" applyFill="1" applyBorder="1" applyAlignment="1" applyProtection="1">
      <alignment horizontal="left" vertical="center"/>
      <protection locked="0"/>
    </xf>
    <xf numFmtId="0" fontId="15" fillId="6" borderId="30" xfId="0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horizontal="left" vertical="center"/>
    </xf>
    <xf numFmtId="0" fontId="15" fillId="7" borderId="22" xfId="0" applyFont="1" applyFill="1" applyBorder="1" applyAlignment="1">
      <alignment horizontal="left" vertical="center"/>
    </xf>
    <xf numFmtId="0" fontId="24" fillId="6" borderId="10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justify"/>
    </xf>
    <xf numFmtId="0" fontId="2" fillId="0" borderId="4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justify" wrapText="1"/>
    </xf>
    <xf numFmtId="0" fontId="2" fillId="0" borderId="3" xfId="0" applyFont="1" applyBorder="1" applyAlignment="1">
      <alignment horizontal="left" vertical="justify" wrapText="1"/>
    </xf>
    <xf numFmtId="0" fontId="0" fillId="0" borderId="2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0" fillId="0" borderId="3" xfId="0" applyBorder="1" applyAlignment="1">
      <alignment horizontal="left" vertical="justify" wrapText="1"/>
    </xf>
    <xf numFmtId="0" fontId="2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vertical="justify"/>
    </xf>
    <xf numFmtId="0" fontId="0" fillId="0" borderId="4" xfId="0" applyBorder="1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2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justify" wrapText="1"/>
    </xf>
    <xf numFmtId="0" fontId="2" fillId="2" borderId="4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horizontal="left" vertical="justify" wrapText="1"/>
    </xf>
    <xf numFmtId="0" fontId="0" fillId="2" borderId="1" xfId="0" applyFill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justify" wrapText="1"/>
    </xf>
    <xf numFmtId="0" fontId="0" fillId="2" borderId="1" xfId="0" applyFill="1" applyBorder="1" applyAlignment="1">
      <alignment horizontal="justify" vertical="center" wrapText="1"/>
    </xf>
    <xf numFmtId="0" fontId="0" fillId="2" borderId="1" xfId="0" applyFill="1" applyBorder="1" applyAlignment="1">
      <alignment horizontal="left" vertical="justify" wrapText="1"/>
    </xf>
    <xf numFmtId="0" fontId="0" fillId="2" borderId="2" xfId="0" applyFill="1" applyBorder="1" applyAlignment="1">
      <alignment horizontal="left" vertical="justify"/>
    </xf>
    <xf numFmtId="0" fontId="0" fillId="2" borderId="4" xfId="0" applyFill="1" applyBorder="1" applyAlignment="1">
      <alignment horizontal="left" vertical="justify"/>
    </xf>
    <xf numFmtId="0" fontId="0" fillId="2" borderId="3" xfId="0" applyFill="1" applyBorder="1" applyAlignment="1">
      <alignment horizontal="left" vertical="justify"/>
    </xf>
    <xf numFmtId="0" fontId="0" fillId="2" borderId="2" xfId="0" applyFill="1" applyBorder="1" applyAlignment="1">
      <alignment horizontal="left" vertical="justify" wrapText="1"/>
    </xf>
    <xf numFmtId="0" fontId="0" fillId="2" borderId="4" xfId="0" applyFill="1" applyBorder="1" applyAlignment="1">
      <alignment horizontal="left" vertical="justify" wrapText="1"/>
    </xf>
    <xf numFmtId="0" fontId="0" fillId="2" borderId="3" xfId="0" applyFill="1" applyBorder="1" applyAlignment="1">
      <alignment horizontal="left" vertical="justify" wrapText="1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</cellXfs>
  <cellStyles count="9">
    <cellStyle name="Millares" xfId="5" builtinId="3"/>
    <cellStyle name="Millares 13" xfId="3" xr:uid="{00000000-0005-0000-0000-000001000000}"/>
    <cellStyle name="Millares 13 2" xfId="6" xr:uid="{00000000-0005-0000-0000-000002000000}"/>
    <cellStyle name="Millares 2" xfId="2" xr:uid="{00000000-0005-0000-0000-000003000000}"/>
    <cellStyle name="Millares 3" xfId="7" xr:uid="{00000000-0005-0000-0000-000004000000}"/>
    <cellStyle name="Millares_PART. ESTIMADAS A MPIOS PARA 2005 DANIEL 2" xfId="4" xr:uid="{00000000-0005-0000-0000-000005000000}"/>
    <cellStyle name="Moneda 2" xfId="8" xr:uid="{00000000-0005-0000-0000-000006000000}"/>
    <cellStyle name="Normal" xfId="0" builtinId="0"/>
    <cellStyle name="Normal 2" xfId="1" xr:uid="{00000000-0005-0000-0000-000008000000}"/>
  </cellStyles>
  <dxfs count="49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69"/>
  <sheetViews>
    <sheetView showGridLines="0" tabSelected="1" zoomScale="148" zoomScaleNormal="148" workbookViewId="0">
      <pane ySplit="2" topLeftCell="A173" activePane="bottomLeft" state="frozen"/>
      <selection pane="bottomLeft" activeCell="N175" sqref="N175"/>
    </sheetView>
  </sheetViews>
  <sheetFormatPr baseColWidth="10" defaultColWidth="11.42578125" defaultRowHeight="18.75" x14ac:dyDescent="0.25"/>
  <cols>
    <col min="1" max="1" width="3.5703125" style="93" customWidth="1"/>
    <col min="2" max="2" width="2.42578125" style="81" customWidth="1"/>
    <col min="3" max="3" width="2" style="81" bestFit="1" customWidth="1"/>
    <col min="4" max="4" width="2" style="81" customWidth="1"/>
    <col min="5" max="5" width="2.140625" style="81" customWidth="1"/>
    <col min="6" max="7" width="2" style="81" bestFit="1" customWidth="1"/>
    <col min="8" max="10" width="1" style="81" customWidth="1"/>
    <col min="11" max="12" width="3" style="81" customWidth="1"/>
    <col min="13" max="13" width="6.85546875" style="81" customWidth="1"/>
    <col min="14" max="14" width="26.5703125" style="81" customWidth="1"/>
    <col min="15" max="16" width="14.5703125" style="81" customWidth="1"/>
    <col min="17" max="17" width="14.85546875" style="81" customWidth="1"/>
    <col min="18" max="18" width="12.5703125" style="93" hidden="1" customWidth="1"/>
    <col min="19" max="16384" width="11.42578125" style="93"/>
  </cols>
  <sheetData>
    <row r="1" spans="1:17" s="92" customFormat="1" ht="19.5" customHeight="1" x14ac:dyDescent="0.25">
      <c r="A1" s="206" t="s">
        <v>167</v>
      </c>
      <c r="B1" s="187" t="s">
        <v>0</v>
      </c>
      <c r="C1" s="187"/>
      <c r="D1" s="187"/>
      <c r="E1" s="187"/>
      <c r="F1" s="187"/>
      <c r="G1" s="187"/>
      <c r="H1" s="194" t="s">
        <v>1</v>
      </c>
      <c r="I1" s="194"/>
      <c r="J1" s="194"/>
      <c r="K1" s="194"/>
      <c r="L1" s="194"/>
      <c r="M1" s="194"/>
      <c r="N1" s="194"/>
      <c r="O1" s="209" t="s">
        <v>325</v>
      </c>
      <c r="P1" s="209"/>
      <c r="Q1" s="209"/>
    </row>
    <row r="2" spans="1:17" s="92" customFormat="1" ht="13.5" customHeight="1" x14ac:dyDescent="0.25">
      <c r="A2" s="207"/>
      <c r="B2" s="89" t="s">
        <v>2</v>
      </c>
      <c r="C2" s="89" t="s">
        <v>3</v>
      </c>
      <c r="D2" s="194" t="s">
        <v>4</v>
      </c>
      <c r="E2" s="194"/>
      <c r="F2" s="187" t="s">
        <v>5</v>
      </c>
      <c r="G2" s="187"/>
      <c r="H2" s="194"/>
      <c r="I2" s="194"/>
      <c r="J2" s="194"/>
      <c r="K2" s="194"/>
      <c r="L2" s="194"/>
      <c r="M2" s="194"/>
      <c r="N2" s="194"/>
      <c r="O2" s="88" t="s">
        <v>6</v>
      </c>
      <c r="P2" s="88" t="s">
        <v>7</v>
      </c>
      <c r="Q2" s="88" t="s">
        <v>8</v>
      </c>
    </row>
    <row r="3" spans="1:17" s="92" customFormat="1" ht="13.5" customHeight="1" x14ac:dyDescent="0.25">
      <c r="A3" s="85">
        <v>1</v>
      </c>
      <c r="B3" s="189" t="s">
        <v>168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63"/>
      <c r="P3" s="163"/>
      <c r="Q3" s="163">
        <f>Q4+Q109</f>
        <v>4732714</v>
      </c>
    </row>
    <row r="4" spans="1:17" s="92" customFormat="1" ht="13.5" customHeight="1" x14ac:dyDescent="0.25">
      <c r="A4" s="85">
        <v>11</v>
      </c>
      <c r="B4" s="189" t="s">
        <v>169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63"/>
      <c r="P4" s="163"/>
      <c r="Q4" s="163">
        <f>Q5+Q26+Q32+Q71+Q80</f>
        <v>3677711</v>
      </c>
    </row>
    <row r="5" spans="1:17" ht="16.5" customHeight="1" x14ac:dyDescent="0.25">
      <c r="A5" s="86">
        <v>11</v>
      </c>
      <c r="B5" s="73">
        <v>1</v>
      </c>
      <c r="C5" s="74" t="s">
        <v>9</v>
      </c>
      <c r="D5" s="82" t="s">
        <v>9</v>
      </c>
      <c r="E5" s="82" t="s">
        <v>9</v>
      </c>
      <c r="F5" s="76">
        <v>0</v>
      </c>
      <c r="G5" s="76">
        <v>0</v>
      </c>
      <c r="H5" s="189" t="s">
        <v>10</v>
      </c>
      <c r="I5" s="189"/>
      <c r="J5" s="189"/>
      <c r="K5" s="189"/>
      <c r="L5" s="189"/>
      <c r="M5" s="189"/>
      <c r="N5" s="189"/>
      <c r="O5" s="161"/>
      <c r="P5" s="163"/>
      <c r="Q5" s="163">
        <f>SUM(P6,P9,P15,P17,P22,P24)</f>
        <v>1401749</v>
      </c>
    </row>
    <row r="6" spans="1:17" ht="16.5" customHeight="1" x14ac:dyDescent="0.25">
      <c r="A6" s="86">
        <v>11</v>
      </c>
      <c r="B6" s="73">
        <v>1</v>
      </c>
      <c r="C6" s="74" t="s">
        <v>11</v>
      </c>
      <c r="D6" s="75" t="s">
        <v>9</v>
      </c>
      <c r="E6" s="76">
        <v>0</v>
      </c>
      <c r="F6" s="76">
        <v>0</v>
      </c>
      <c r="G6" s="76">
        <v>0</v>
      </c>
      <c r="H6" s="83"/>
      <c r="I6" s="189" t="s">
        <v>12</v>
      </c>
      <c r="J6" s="189"/>
      <c r="K6" s="189"/>
      <c r="L6" s="189"/>
      <c r="M6" s="189"/>
      <c r="N6" s="189"/>
      <c r="O6" s="161"/>
      <c r="P6" s="163">
        <f>SUM(O7:O8)</f>
        <v>42350</v>
      </c>
      <c r="Q6" s="163"/>
    </row>
    <row r="7" spans="1:17" ht="16.5" customHeight="1" x14ac:dyDescent="0.25">
      <c r="A7" s="86">
        <v>11</v>
      </c>
      <c r="B7" s="73">
        <v>1</v>
      </c>
      <c r="C7" s="73">
        <v>1</v>
      </c>
      <c r="D7" s="76">
        <v>0</v>
      </c>
      <c r="E7" s="75" t="s">
        <v>11</v>
      </c>
      <c r="F7" s="75" t="s">
        <v>9</v>
      </c>
      <c r="G7" s="75" t="s">
        <v>9</v>
      </c>
      <c r="H7" s="101"/>
      <c r="I7" s="101"/>
      <c r="J7" s="205" t="s">
        <v>187</v>
      </c>
      <c r="K7" s="205"/>
      <c r="L7" s="205"/>
      <c r="M7" s="205"/>
      <c r="N7" s="205"/>
      <c r="O7" s="162">
        <f>+PI!J11</f>
        <v>0</v>
      </c>
      <c r="P7" s="163"/>
      <c r="Q7" s="163"/>
    </row>
    <row r="8" spans="1:17" ht="16.5" customHeight="1" x14ac:dyDescent="0.25">
      <c r="A8" s="86">
        <v>11</v>
      </c>
      <c r="B8" s="73">
        <v>1</v>
      </c>
      <c r="C8" s="73">
        <v>1</v>
      </c>
      <c r="D8" s="76">
        <v>0</v>
      </c>
      <c r="E8" s="75" t="s">
        <v>14</v>
      </c>
      <c r="F8" s="75" t="s">
        <v>9</v>
      </c>
      <c r="G8" s="75" t="s">
        <v>9</v>
      </c>
      <c r="H8" s="101"/>
      <c r="I8" s="101"/>
      <c r="J8" s="193" t="s">
        <v>188</v>
      </c>
      <c r="K8" s="193"/>
      <c r="L8" s="193"/>
      <c r="M8" s="193"/>
      <c r="N8" s="193"/>
      <c r="O8" s="162">
        <f>PI!J12</f>
        <v>42350</v>
      </c>
      <c r="P8" s="163"/>
      <c r="Q8" s="163"/>
    </row>
    <row r="9" spans="1:17" ht="16.5" customHeight="1" x14ac:dyDescent="0.25">
      <c r="A9" s="86">
        <v>11</v>
      </c>
      <c r="B9" s="73">
        <v>1</v>
      </c>
      <c r="C9" s="74" t="s">
        <v>14</v>
      </c>
      <c r="D9" s="75" t="s">
        <v>9</v>
      </c>
      <c r="E9" s="76">
        <v>0</v>
      </c>
      <c r="F9" s="76">
        <v>0</v>
      </c>
      <c r="G9" s="76">
        <v>0</v>
      </c>
      <c r="H9" s="83"/>
      <c r="I9" s="189" t="s">
        <v>16</v>
      </c>
      <c r="J9" s="189"/>
      <c r="K9" s="189"/>
      <c r="L9" s="189"/>
      <c r="M9" s="189"/>
      <c r="N9" s="189"/>
      <c r="O9" s="162"/>
      <c r="P9" s="163">
        <f>SUM(P10,O14)</f>
        <v>939602</v>
      </c>
      <c r="Q9" s="163"/>
    </row>
    <row r="10" spans="1:17" ht="16.5" customHeight="1" x14ac:dyDescent="0.25">
      <c r="A10" s="86">
        <v>11</v>
      </c>
      <c r="B10" s="73">
        <v>1</v>
      </c>
      <c r="C10" s="74" t="s">
        <v>14</v>
      </c>
      <c r="D10" s="75" t="s">
        <v>9</v>
      </c>
      <c r="E10" s="75" t="s">
        <v>11</v>
      </c>
      <c r="F10" s="75" t="s">
        <v>9</v>
      </c>
      <c r="G10" s="75" t="s">
        <v>9</v>
      </c>
      <c r="H10" s="101"/>
      <c r="I10" s="101"/>
      <c r="J10" s="189" t="s">
        <v>17</v>
      </c>
      <c r="K10" s="189"/>
      <c r="L10" s="189"/>
      <c r="M10" s="189"/>
      <c r="N10" s="189"/>
      <c r="O10" s="162"/>
      <c r="P10" s="161">
        <f>SUM(O11:O13)</f>
        <v>939602</v>
      </c>
      <c r="Q10" s="163"/>
    </row>
    <row r="11" spans="1:17" ht="16.5" customHeight="1" x14ac:dyDescent="0.25">
      <c r="A11" s="86">
        <v>11</v>
      </c>
      <c r="B11" s="73">
        <v>1</v>
      </c>
      <c r="C11" s="74" t="s">
        <v>14</v>
      </c>
      <c r="D11" s="75" t="s">
        <v>9</v>
      </c>
      <c r="E11" s="75" t="s">
        <v>11</v>
      </c>
      <c r="F11" s="75" t="s">
        <v>9</v>
      </c>
      <c r="G11" s="75" t="s">
        <v>11</v>
      </c>
      <c r="H11" s="101"/>
      <c r="I11" s="101"/>
      <c r="J11" s="101"/>
      <c r="K11" s="193" t="s">
        <v>191</v>
      </c>
      <c r="L11" s="193"/>
      <c r="M11" s="193"/>
      <c r="N11" s="193"/>
      <c r="O11" s="162">
        <f>PI!J15</f>
        <v>671466</v>
      </c>
      <c r="P11" s="163"/>
      <c r="Q11" s="163"/>
    </row>
    <row r="12" spans="1:17" ht="16.5" customHeight="1" x14ac:dyDescent="0.25">
      <c r="A12" s="86">
        <v>11</v>
      </c>
      <c r="B12" s="73">
        <v>1</v>
      </c>
      <c r="C12" s="74" t="s">
        <v>14</v>
      </c>
      <c r="D12" s="75" t="s">
        <v>9</v>
      </c>
      <c r="E12" s="75" t="s">
        <v>11</v>
      </c>
      <c r="F12" s="75" t="s">
        <v>9</v>
      </c>
      <c r="G12" s="75" t="s">
        <v>14</v>
      </c>
      <c r="H12" s="101"/>
      <c r="I12" s="101"/>
      <c r="J12" s="101"/>
      <c r="K12" s="193" t="s">
        <v>190</v>
      </c>
      <c r="L12" s="193"/>
      <c r="M12" s="193"/>
      <c r="N12" s="193"/>
      <c r="O12" s="162">
        <f>PI!J16</f>
        <v>236485</v>
      </c>
      <c r="P12" s="163"/>
      <c r="Q12" s="163"/>
    </row>
    <row r="13" spans="1:17" ht="16.5" customHeight="1" x14ac:dyDescent="0.25">
      <c r="A13" s="86">
        <v>11</v>
      </c>
      <c r="B13" s="73">
        <v>1</v>
      </c>
      <c r="C13" s="74" t="s">
        <v>14</v>
      </c>
      <c r="D13" s="75" t="s">
        <v>9</v>
      </c>
      <c r="E13" s="75" t="s">
        <v>11</v>
      </c>
      <c r="F13" s="75" t="s">
        <v>9</v>
      </c>
      <c r="G13" s="75" t="s">
        <v>20</v>
      </c>
      <c r="H13" s="101"/>
      <c r="I13" s="101"/>
      <c r="J13" s="101"/>
      <c r="K13" s="193" t="s">
        <v>189</v>
      </c>
      <c r="L13" s="193"/>
      <c r="M13" s="193"/>
      <c r="N13" s="193"/>
      <c r="O13" s="162">
        <f>PI!J17</f>
        <v>31651</v>
      </c>
      <c r="P13" s="163"/>
      <c r="Q13" s="163"/>
    </row>
    <row r="14" spans="1:17" ht="27.75" customHeight="1" x14ac:dyDescent="0.25">
      <c r="A14" s="86">
        <v>11</v>
      </c>
      <c r="B14" s="73">
        <v>1</v>
      </c>
      <c r="C14" s="74" t="s">
        <v>14</v>
      </c>
      <c r="D14" s="75" t="s">
        <v>9</v>
      </c>
      <c r="E14" s="75" t="s">
        <v>14</v>
      </c>
      <c r="F14" s="75" t="s">
        <v>9</v>
      </c>
      <c r="G14" s="75" t="s">
        <v>9</v>
      </c>
      <c r="H14" s="101"/>
      <c r="I14" s="101"/>
      <c r="J14" s="193" t="s">
        <v>192</v>
      </c>
      <c r="K14" s="193"/>
      <c r="L14" s="193"/>
      <c r="M14" s="193"/>
      <c r="N14" s="193"/>
      <c r="O14" s="162">
        <f>PI!J18</f>
        <v>0</v>
      </c>
      <c r="P14" s="163"/>
      <c r="Q14" s="163"/>
    </row>
    <row r="15" spans="1:17" ht="26.25" customHeight="1" x14ac:dyDescent="0.25">
      <c r="A15" s="86">
        <v>11</v>
      </c>
      <c r="B15" s="73">
        <v>1</v>
      </c>
      <c r="C15" s="74" t="s">
        <v>20</v>
      </c>
      <c r="D15" s="76">
        <v>0</v>
      </c>
      <c r="E15" s="76">
        <v>0</v>
      </c>
      <c r="F15" s="76">
        <v>0</v>
      </c>
      <c r="G15" s="76">
        <v>0</v>
      </c>
      <c r="H15" s="83"/>
      <c r="I15" s="189" t="s">
        <v>23</v>
      </c>
      <c r="J15" s="189"/>
      <c r="K15" s="189"/>
      <c r="L15" s="189"/>
      <c r="M15" s="189"/>
      <c r="N15" s="189"/>
      <c r="O15" s="162"/>
      <c r="P15" s="161">
        <f>O16</f>
        <v>222452</v>
      </c>
      <c r="Q15" s="161"/>
    </row>
    <row r="16" spans="1:17" ht="14.25" customHeight="1" x14ac:dyDescent="0.25">
      <c r="A16" s="86">
        <v>11</v>
      </c>
      <c r="B16" s="73">
        <v>1</v>
      </c>
      <c r="C16" s="74" t="s">
        <v>20</v>
      </c>
      <c r="D16" s="76">
        <v>0</v>
      </c>
      <c r="E16" s="76">
        <v>3</v>
      </c>
      <c r="F16" s="76">
        <v>0</v>
      </c>
      <c r="G16" s="76">
        <v>0</v>
      </c>
      <c r="H16" s="147"/>
      <c r="I16" s="147"/>
      <c r="J16" s="193" t="s">
        <v>193</v>
      </c>
      <c r="K16" s="193"/>
      <c r="L16" s="193"/>
      <c r="M16" s="193"/>
      <c r="N16" s="193"/>
      <c r="O16" s="162">
        <f>PI!J20</f>
        <v>222452</v>
      </c>
      <c r="P16" s="161"/>
      <c r="Q16" s="161"/>
    </row>
    <row r="17" spans="1:18" ht="14.25" customHeight="1" x14ac:dyDescent="0.25">
      <c r="A17" s="86">
        <v>11</v>
      </c>
      <c r="B17" s="73">
        <v>1</v>
      </c>
      <c r="C17" s="74" t="s">
        <v>24</v>
      </c>
      <c r="D17" s="75" t="s">
        <v>9</v>
      </c>
      <c r="E17" s="76">
        <v>0</v>
      </c>
      <c r="F17" s="76">
        <v>0</v>
      </c>
      <c r="G17" s="76">
        <v>0</v>
      </c>
      <c r="H17" s="83"/>
      <c r="I17" s="189" t="s">
        <v>25</v>
      </c>
      <c r="J17" s="189"/>
      <c r="K17" s="189"/>
      <c r="L17" s="189"/>
      <c r="M17" s="189"/>
      <c r="N17" s="189"/>
      <c r="O17" s="162"/>
      <c r="P17" s="163">
        <f>SUM(O18:O21)</f>
        <v>197345</v>
      </c>
      <c r="Q17" s="163"/>
    </row>
    <row r="18" spans="1:18" ht="14.25" customHeight="1" x14ac:dyDescent="0.25">
      <c r="A18" s="86">
        <v>11</v>
      </c>
      <c r="B18" s="73">
        <v>1</v>
      </c>
      <c r="C18" s="74" t="s">
        <v>24</v>
      </c>
      <c r="D18" s="75" t="s">
        <v>9</v>
      </c>
      <c r="E18" s="75" t="s">
        <v>14</v>
      </c>
      <c r="F18" s="75" t="s">
        <v>9</v>
      </c>
      <c r="G18" s="75" t="s">
        <v>9</v>
      </c>
      <c r="H18" s="101"/>
      <c r="I18" s="101"/>
      <c r="J18" s="208" t="s">
        <v>234</v>
      </c>
      <c r="K18" s="208"/>
      <c r="L18" s="208"/>
      <c r="M18" s="208"/>
      <c r="N18" s="208"/>
      <c r="O18" s="162">
        <f>PI!J22</f>
        <v>103716</v>
      </c>
      <c r="P18" s="163"/>
      <c r="Q18" s="163"/>
    </row>
    <row r="19" spans="1:18" ht="14.25" customHeight="1" x14ac:dyDescent="0.25">
      <c r="A19" s="86">
        <v>11</v>
      </c>
      <c r="B19" s="73">
        <v>1</v>
      </c>
      <c r="C19" s="74" t="s">
        <v>24</v>
      </c>
      <c r="D19" s="75" t="s">
        <v>9</v>
      </c>
      <c r="E19" s="75" t="s">
        <v>27</v>
      </c>
      <c r="F19" s="75" t="s">
        <v>9</v>
      </c>
      <c r="G19" s="75" t="s">
        <v>9</v>
      </c>
      <c r="H19" s="101"/>
      <c r="I19" s="101"/>
      <c r="J19" s="193" t="s">
        <v>309</v>
      </c>
      <c r="K19" s="193"/>
      <c r="L19" s="193"/>
      <c r="M19" s="193"/>
      <c r="N19" s="193"/>
      <c r="O19" s="162">
        <f>PI!J23</f>
        <v>93629</v>
      </c>
      <c r="P19" s="163"/>
      <c r="Q19" s="163"/>
    </row>
    <row r="20" spans="1:18" ht="23.25" customHeight="1" x14ac:dyDescent="0.25">
      <c r="A20" s="86">
        <v>11</v>
      </c>
      <c r="B20" s="73">
        <v>1</v>
      </c>
      <c r="C20" s="74" t="s">
        <v>24</v>
      </c>
      <c r="D20" s="75" t="s">
        <v>9</v>
      </c>
      <c r="E20" s="75" t="s">
        <v>29</v>
      </c>
      <c r="F20" s="75" t="s">
        <v>9</v>
      </c>
      <c r="G20" s="75" t="s">
        <v>9</v>
      </c>
      <c r="H20" s="101"/>
      <c r="I20" s="101"/>
      <c r="J20" s="193" t="s">
        <v>235</v>
      </c>
      <c r="K20" s="193"/>
      <c r="L20" s="193"/>
      <c r="M20" s="193"/>
      <c r="N20" s="193"/>
      <c r="O20" s="162">
        <f>PI!J24</f>
        <v>0</v>
      </c>
      <c r="P20" s="163"/>
      <c r="Q20" s="163"/>
      <c r="R20" s="93" t="s">
        <v>319</v>
      </c>
    </row>
    <row r="21" spans="1:18" ht="16.5" customHeight="1" x14ac:dyDescent="0.25">
      <c r="A21" s="86">
        <v>11</v>
      </c>
      <c r="B21" s="73">
        <v>1</v>
      </c>
      <c r="C21" s="74" t="s">
        <v>24</v>
      </c>
      <c r="D21" s="75" t="s">
        <v>9</v>
      </c>
      <c r="E21" s="75" t="s">
        <v>31</v>
      </c>
      <c r="F21" s="75" t="s">
        <v>9</v>
      </c>
      <c r="G21" s="75" t="s">
        <v>9</v>
      </c>
      <c r="H21" s="101"/>
      <c r="I21" s="101"/>
      <c r="J21" s="193" t="s">
        <v>236</v>
      </c>
      <c r="K21" s="193"/>
      <c r="L21" s="193"/>
      <c r="M21" s="193"/>
      <c r="N21" s="193"/>
      <c r="O21" s="162">
        <f>PI!J25</f>
        <v>0</v>
      </c>
      <c r="P21" s="163"/>
      <c r="Q21" s="163"/>
    </row>
    <row r="22" spans="1:18" ht="15" customHeight="1" x14ac:dyDescent="0.25">
      <c r="A22" s="86">
        <v>11</v>
      </c>
      <c r="B22" s="73">
        <v>1</v>
      </c>
      <c r="C22" s="74" t="s">
        <v>31</v>
      </c>
      <c r="D22" s="75" t="s">
        <v>9</v>
      </c>
      <c r="E22" s="76">
        <v>0</v>
      </c>
      <c r="F22" s="76">
        <v>0</v>
      </c>
      <c r="G22" s="76">
        <v>0</v>
      </c>
      <c r="H22" s="83"/>
      <c r="I22" s="189" t="s">
        <v>35</v>
      </c>
      <c r="J22" s="189"/>
      <c r="K22" s="189"/>
      <c r="L22" s="189"/>
      <c r="M22" s="189"/>
      <c r="N22" s="189"/>
      <c r="O22" s="162"/>
      <c r="P22" s="163">
        <f>O23</f>
        <v>0</v>
      </c>
      <c r="Q22" s="163"/>
    </row>
    <row r="23" spans="1:18" s="94" customFormat="1" ht="26.25" customHeight="1" x14ac:dyDescent="0.25">
      <c r="A23" s="86">
        <v>11</v>
      </c>
      <c r="B23" s="73">
        <v>1</v>
      </c>
      <c r="C23" s="74" t="s">
        <v>31</v>
      </c>
      <c r="D23" s="75" t="s">
        <v>9</v>
      </c>
      <c r="E23" s="75" t="s">
        <v>11</v>
      </c>
      <c r="F23" s="75" t="s">
        <v>9</v>
      </c>
      <c r="G23" s="75" t="s">
        <v>9</v>
      </c>
      <c r="H23" s="101"/>
      <c r="I23" s="101"/>
      <c r="J23" s="193" t="s">
        <v>310</v>
      </c>
      <c r="K23" s="193"/>
      <c r="L23" s="193"/>
      <c r="M23" s="193"/>
      <c r="N23" s="193"/>
      <c r="O23" s="162">
        <f>PI!J27</f>
        <v>0</v>
      </c>
      <c r="P23" s="168"/>
      <c r="Q23" s="168"/>
    </row>
    <row r="24" spans="1:18" s="94" customFormat="1" ht="37.5" customHeight="1" x14ac:dyDescent="0.25">
      <c r="A24" s="86">
        <v>11</v>
      </c>
      <c r="B24" s="73">
        <v>1</v>
      </c>
      <c r="C24" s="74" t="s">
        <v>41</v>
      </c>
      <c r="D24" s="75" t="s">
        <v>9</v>
      </c>
      <c r="E24" s="75" t="s">
        <v>9</v>
      </c>
      <c r="F24" s="75" t="s">
        <v>9</v>
      </c>
      <c r="G24" s="75" t="s">
        <v>9</v>
      </c>
      <c r="H24" s="101"/>
      <c r="I24" s="189" t="s">
        <v>314</v>
      </c>
      <c r="J24" s="189"/>
      <c r="K24" s="189"/>
      <c r="L24" s="189"/>
      <c r="M24" s="189"/>
      <c r="N24" s="189"/>
      <c r="O24" s="162"/>
      <c r="P24" s="163">
        <f>O25</f>
        <v>0</v>
      </c>
      <c r="Q24" s="168"/>
    </row>
    <row r="25" spans="1:18" s="94" customFormat="1" ht="41.25" customHeight="1" x14ac:dyDescent="0.25">
      <c r="A25" s="86">
        <v>11</v>
      </c>
      <c r="B25" s="73">
        <v>1</v>
      </c>
      <c r="C25" s="74" t="s">
        <v>41</v>
      </c>
      <c r="D25" s="75" t="s">
        <v>9</v>
      </c>
      <c r="E25" s="75" t="s">
        <v>11</v>
      </c>
      <c r="F25" s="75" t="s">
        <v>9</v>
      </c>
      <c r="G25" s="75" t="s">
        <v>9</v>
      </c>
      <c r="H25" s="101"/>
      <c r="I25" s="101"/>
      <c r="J25" s="193" t="s">
        <v>314</v>
      </c>
      <c r="K25" s="193"/>
      <c r="L25" s="193"/>
      <c r="M25" s="193"/>
      <c r="N25" s="193"/>
      <c r="O25" s="162">
        <f>PI!J29</f>
        <v>0</v>
      </c>
      <c r="P25" s="168"/>
      <c r="Q25" s="168"/>
    </row>
    <row r="26" spans="1:18" ht="15" customHeight="1" x14ac:dyDescent="0.25">
      <c r="A26" s="86">
        <v>11</v>
      </c>
      <c r="B26" s="73">
        <v>3</v>
      </c>
      <c r="C26" s="74" t="s">
        <v>9</v>
      </c>
      <c r="D26" s="75" t="s">
        <v>9</v>
      </c>
      <c r="E26" s="76">
        <v>0</v>
      </c>
      <c r="F26" s="76">
        <v>0</v>
      </c>
      <c r="G26" s="76">
        <v>0</v>
      </c>
      <c r="H26" s="189" t="s">
        <v>37</v>
      </c>
      <c r="I26" s="189"/>
      <c r="J26" s="189"/>
      <c r="K26" s="189"/>
      <c r="L26" s="189"/>
      <c r="M26" s="189"/>
      <c r="N26" s="189"/>
      <c r="O26" s="162"/>
      <c r="P26" s="163"/>
      <c r="Q26" s="163">
        <f>SUM(P27,P30)</f>
        <v>0</v>
      </c>
    </row>
    <row r="27" spans="1:18" ht="13.5" customHeight="1" x14ac:dyDescent="0.25">
      <c r="A27" s="86">
        <v>11</v>
      </c>
      <c r="B27" s="73">
        <v>3</v>
      </c>
      <c r="C27" s="74" t="s">
        <v>11</v>
      </c>
      <c r="D27" s="75" t="s">
        <v>9</v>
      </c>
      <c r="E27" s="76">
        <v>0</v>
      </c>
      <c r="F27" s="76">
        <v>0</v>
      </c>
      <c r="G27" s="76">
        <v>0</v>
      </c>
      <c r="H27" s="83"/>
      <c r="I27" s="189" t="s">
        <v>237</v>
      </c>
      <c r="J27" s="189"/>
      <c r="K27" s="189"/>
      <c r="L27" s="189"/>
      <c r="M27" s="189"/>
      <c r="N27" s="189"/>
      <c r="O27" s="162"/>
      <c r="P27" s="163">
        <f>SUM(O28:O29)</f>
        <v>0</v>
      </c>
      <c r="Q27" s="163"/>
    </row>
    <row r="28" spans="1:18" ht="24.75" customHeight="1" x14ac:dyDescent="0.25">
      <c r="A28" s="86">
        <v>11</v>
      </c>
      <c r="B28" s="73">
        <v>3</v>
      </c>
      <c r="C28" s="74" t="s">
        <v>11</v>
      </c>
      <c r="D28" s="75" t="s">
        <v>9</v>
      </c>
      <c r="E28" s="75" t="s">
        <v>11</v>
      </c>
      <c r="F28" s="75" t="s">
        <v>9</v>
      </c>
      <c r="G28" s="75" t="s">
        <v>9</v>
      </c>
      <c r="H28" s="101"/>
      <c r="I28" s="101"/>
      <c r="J28" s="193" t="s">
        <v>194</v>
      </c>
      <c r="K28" s="193"/>
      <c r="L28" s="193"/>
      <c r="M28" s="193"/>
      <c r="N28" s="193"/>
      <c r="O28" s="162">
        <f>PI!J32</f>
        <v>0</v>
      </c>
      <c r="P28" s="163"/>
      <c r="Q28" s="163"/>
    </row>
    <row r="29" spans="1:18" ht="15" customHeight="1" x14ac:dyDescent="0.25">
      <c r="A29" s="86">
        <v>11</v>
      </c>
      <c r="B29" s="73">
        <v>3</v>
      </c>
      <c r="C29" s="74" t="s">
        <v>11</v>
      </c>
      <c r="D29" s="75" t="s">
        <v>9</v>
      </c>
      <c r="E29" s="75" t="s">
        <v>14</v>
      </c>
      <c r="F29" s="75" t="s">
        <v>9</v>
      </c>
      <c r="G29" s="75" t="s">
        <v>9</v>
      </c>
      <c r="H29" s="101"/>
      <c r="I29" s="101"/>
      <c r="J29" s="193" t="s">
        <v>195</v>
      </c>
      <c r="K29" s="193"/>
      <c r="L29" s="193"/>
      <c r="M29" s="193"/>
      <c r="N29" s="193"/>
      <c r="O29" s="162">
        <f>PI!J33</f>
        <v>0</v>
      </c>
      <c r="P29" s="163"/>
      <c r="Q29" s="163"/>
    </row>
    <row r="30" spans="1:18" ht="37.5" customHeight="1" x14ac:dyDescent="0.25">
      <c r="A30" s="86">
        <v>11</v>
      </c>
      <c r="B30" s="73">
        <v>3</v>
      </c>
      <c r="C30" s="74" t="s">
        <v>41</v>
      </c>
      <c r="D30" s="75" t="s">
        <v>9</v>
      </c>
      <c r="E30" s="76">
        <v>0</v>
      </c>
      <c r="F30" s="76">
        <v>0</v>
      </c>
      <c r="G30" s="76">
        <v>0</v>
      </c>
      <c r="H30" s="83"/>
      <c r="I30" s="189" t="s">
        <v>301</v>
      </c>
      <c r="J30" s="189"/>
      <c r="K30" s="189"/>
      <c r="L30" s="189"/>
      <c r="M30" s="189"/>
      <c r="N30" s="189"/>
      <c r="O30" s="162"/>
      <c r="P30" s="163">
        <f>O31</f>
        <v>0</v>
      </c>
      <c r="Q30" s="163"/>
    </row>
    <row r="31" spans="1:18" ht="50.25" customHeight="1" x14ac:dyDescent="0.25">
      <c r="A31" s="86">
        <v>11</v>
      </c>
      <c r="B31" s="73">
        <v>3</v>
      </c>
      <c r="C31" s="74" t="s">
        <v>41</v>
      </c>
      <c r="D31" s="75" t="s">
        <v>9</v>
      </c>
      <c r="E31" s="75" t="s">
        <v>11</v>
      </c>
      <c r="F31" s="75" t="s">
        <v>9</v>
      </c>
      <c r="G31" s="75" t="s">
        <v>9</v>
      </c>
      <c r="H31" s="101"/>
      <c r="I31" s="101"/>
      <c r="J31" s="193" t="s">
        <v>311</v>
      </c>
      <c r="K31" s="193"/>
      <c r="L31" s="193"/>
      <c r="M31" s="193"/>
      <c r="N31" s="193"/>
      <c r="O31" s="162">
        <f>PI!J35</f>
        <v>0</v>
      </c>
      <c r="P31" s="163"/>
      <c r="Q31" s="163"/>
    </row>
    <row r="32" spans="1:18" ht="16.5" customHeight="1" x14ac:dyDescent="0.25">
      <c r="A32" s="86">
        <v>11</v>
      </c>
      <c r="B32" s="73">
        <v>4</v>
      </c>
      <c r="C32" s="74" t="s">
        <v>9</v>
      </c>
      <c r="D32" s="75" t="s">
        <v>9</v>
      </c>
      <c r="E32" s="76">
        <v>0</v>
      </c>
      <c r="F32" s="76">
        <v>0</v>
      </c>
      <c r="G32" s="76">
        <v>0</v>
      </c>
      <c r="H32" s="189" t="s">
        <v>43</v>
      </c>
      <c r="I32" s="189"/>
      <c r="J32" s="189"/>
      <c r="K32" s="189"/>
      <c r="L32" s="189"/>
      <c r="M32" s="189"/>
      <c r="N32" s="189"/>
      <c r="O32" s="162"/>
      <c r="P32" s="163"/>
      <c r="Q32" s="163">
        <f>SUM(P33,P35,P49,P64,P69)</f>
        <v>1817908</v>
      </c>
    </row>
    <row r="33" spans="1:17" ht="24.75" customHeight="1" x14ac:dyDescent="0.25">
      <c r="A33" s="86">
        <v>11</v>
      </c>
      <c r="B33" s="73">
        <v>4</v>
      </c>
      <c r="C33" s="74" t="s">
        <v>11</v>
      </c>
      <c r="D33" s="75" t="s">
        <v>9</v>
      </c>
      <c r="E33" s="76">
        <v>0</v>
      </c>
      <c r="F33" s="76">
        <v>0</v>
      </c>
      <c r="G33" s="76">
        <v>0</v>
      </c>
      <c r="H33" s="83"/>
      <c r="I33" s="189" t="s">
        <v>44</v>
      </c>
      <c r="J33" s="189"/>
      <c r="K33" s="189"/>
      <c r="L33" s="189"/>
      <c r="M33" s="189"/>
      <c r="N33" s="189"/>
      <c r="O33" s="162"/>
      <c r="P33" s="163">
        <f>O34</f>
        <v>70498</v>
      </c>
      <c r="Q33" s="163"/>
    </row>
    <row r="34" spans="1:17" ht="24.75" customHeight="1" x14ac:dyDescent="0.25">
      <c r="A34" s="86">
        <v>11</v>
      </c>
      <c r="B34" s="73">
        <v>4</v>
      </c>
      <c r="C34" s="74" t="s">
        <v>11</v>
      </c>
      <c r="D34" s="75" t="s">
        <v>9</v>
      </c>
      <c r="E34" s="75" t="s">
        <v>11</v>
      </c>
      <c r="F34" s="75" t="s">
        <v>9</v>
      </c>
      <c r="G34" s="75" t="s">
        <v>9</v>
      </c>
      <c r="H34" s="101"/>
      <c r="I34" s="101"/>
      <c r="J34" s="193" t="s">
        <v>196</v>
      </c>
      <c r="K34" s="193"/>
      <c r="L34" s="193"/>
      <c r="M34" s="193"/>
      <c r="N34" s="193"/>
      <c r="O34" s="162">
        <f>PI!J38</f>
        <v>70498</v>
      </c>
      <c r="P34" s="163"/>
      <c r="Q34" s="163"/>
    </row>
    <row r="35" spans="1:17" ht="16.5" customHeight="1" x14ac:dyDescent="0.25">
      <c r="A35" s="86">
        <v>11</v>
      </c>
      <c r="B35" s="73">
        <v>4</v>
      </c>
      <c r="C35" s="74" t="s">
        <v>20</v>
      </c>
      <c r="D35" s="75" t="s">
        <v>9</v>
      </c>
      <c r="E35" s="76">
        <v>0</v>
      </c>
      <c r="F35" s="76">
        <v>0</v>
      </c>
      <c r="G35" s="76">
        <v>0</v>
      </c>
      <c r="H35" s="83"/>
      <c r="I35" s="189" t="s">
        <v>45</v>
      </c>
      <c r="J35" s="189"/>
      <c r="K35" s="189"/>
      <c r="L35" s="189"/>
      <c r="M35" s="189"/>
      <c r="N35" s="189"/>
      <c r="O35" s="162"/>
      <c r="P35" s="163">
        <f>P36</f>
        <v>1517023</v>
      </c>
      <c r="Q35" s="163"/>
    </row>
    <row r="36" spans="1:17" ht="23.25" customHeight="1" x14ac:dyDescent="0.25">
      <c r="A36" s="86">
        <v>11</v>
      </c>
      <c r="B36" s="73">
        <v>4</v>
      </c>
      <c r="C36" s="74" t="s">
        <v>20</v>
      </c>
      <c r="D36" s="75" t="s">
        <v>9</v>
      </c>
      <c r="E36" s="76">
        <v>2</v>
      </c>
      <c r="F36" s="76">
        <v>0</v>
      </c>
      <c r="G36" s="76">
        <v>0</v>
      </c>
      <c r="H36" s="83"/>
      <c r="I36" s="147"/>
      <c r="J36" s="189" t="s">
        <v>239</v>
      </c>
      <c r="K36" s="189"/>
      <c r="L36" s="189"/>
      <c r="M36" s="189"/>
      <c r="N36" s="189"/>
      <c r="O36" s="162"/>
      <c r="P36" s="163">
        <f>SUM(O37:O48)</f>
        <v>1517023</v>
      </c>
      <c r="Q36" s="163"/>
    </row>
    <row r="37" spans="1:17" ht="13.5" customHeight="1" x14ac:dyDescent="0.25">
      <c r="A37" s="86">
        <v>11</v>
      </c>
      <c r="B37" s="73">
        <v>4</v>
      </c>
      <c r="C37" s="74" t="s">
        <v>20</v>
      </c>
      <c r="D37" s="75" t="s">
        <v>9</v>
      </c>
      <c r="E37" s="75" t="s">
        <v>14</v>
      </c>
      <c r="F37" s="75" t="s">
        <v>9</v>
      </c>
      <c r="G37" s="75" t="s">
        <v>11</v>
      </c>
      <c r="H37" s="101"/>
      <c r="I37" s="101"/>
      <c r="J37" s="193" t="s">
        <v>197</v>
      </c>
      <c r="K37" s="193"/>
      <c r="L37" s="193"/>
      <c r="M37" s="193"/>
      <c r="N37" s="193"/>
      <c r="O37" s="162">
        <f>PI!J41</f>
        <v>1263721</v>
      </c>
      <c r="P37" s="163"/>
      <c r="Q37" s="163"/>
    </row>
    <row r="38" spans="1:17" ht="24.75" customHeight="1" x14ac:dyDescent="0.25">
      <c r="A38" s="86">
        <v>11</v>
      </c>
      <c r="B38" s="73">
        <v>4</v>
      </c>
      <c r="C38" s="74" t="s">
        <v>20</v>
      </c>
      <c r="D38" s="75" t="s">
        <v>9</v>
      </c>
      <c r="E38" s="75" t="s">
        <v>14</v>
      </c>
      <c r="F38" s="75" t="s">
        <v>9</v>
      </c>
      <c r="G38" s="75" t="s">
        <v>14</v>
      </c>
      <c r="H38" s="101"/>
      <c r="I38" s="101"/>
      <c r="J38" s="193" t="s">
        <v>198</v>
      </c>
      <c r="K38" s="193"/>
      <c r="L38" s="193"/>
      <c r="M38" s="193"/>
      <c r="N38" s="193"/>
      <c r="O38" s="162">
        <f>PI!J42</f>
        <v>0</v>
      </c>
      <c r="P38" s="163"/>
      <c r="Q38" s="163"/>
    </row>
    <row r="39" spans="1:17" ht="14.25" customHeight="1" x14ac:dyDescent="0.25">
      <c r="A39" s="86">
        <v>11</v>
      </c>
      <c r="B39" s="73">
        <v>4</v>
      </c>
      <c r="C39" s="74" t="s">
        <v>20</v>
      </c>
      <c r="D39" s="75" t="s">
        <v>9</v>
      </c>
      <c r="E39" s="75" t="s">
        <v>14</v>
      </c>
      <c r="F39" s="75" t="s">
        <v>9</v>
      </c>
      <c r="G39" s="75" t="s">
        <v>20</v>
      </c>
      <c r="H39" s="101"/>
      <c r="I39" s="101"/>
      <c r="J39" s="193" t="s">
        <v>199</v>
      </c>
      <c r="K39" s="193"/>
      <c r="L39" s="193"/>
      <c r="M39" s="193"/>
      <c r="N39" s="193"/>
      <c r="O39" s="162">
        <f>PI!J43</f>
        <v>79694</v>
      </c>
      <c r="P39" s="163"/>
      <c r="Q39" s="163"/>
    </row>
    <row r="40" spans="1:17" ht="14.25" customHeight="1" x14ac:dyDescent="0.25">
      <c r="A40" s="86">
        <v>11</v>
      </c>
      <c r="B40" s="73">
        <v>4</v>
      </c>
      <c r="C40" s="74" t="s">
        <v>20</v>
      </c>
      <c r="D40" s="75" t="s">
        <v>9</v>
      </c>
      <c r="E40" s="75" t="s">
        <v>14</v>
      </c>
      <c r="F40" s="75" t="s">
        <v>9</v>
      </c>
      <c r="G40" s="75" t="s">
        <v>27</v>
      </c>
      <c r="H40" s="101"/>
      <c r="I40" s="101"/>
      <c r="J40" s="193" t="s">
        <v>200</v>
      </c>
      <c r="K40" s="193"/>
      <c r="L40" s="193"/>
      <c r="M40" s="193"/>
      <c r="N40" s="193"/>
      <c r="O40" s="162">
        <f>PI!J44</f>
        <v>15498</v>
      </c>
      <c r="P40" s="163"/>
      <c r="Q40" s="163"/>
    </row>
    <row r="41" spans="1:17" ht="14.25" customHeight="1" x14ac:dyDescent="0.25">
      <c r="A41" s="86">
        <v>11</v>
      </c>
      <c r="B41" s="73">
        <v>4</v>
      </c>
      <c r="C41" s="74" t="s">
        <v>20</v>
      </c>
      <c r="D41" s="75" t="s">
        <v>9</v>
      </c>
      <c r="E41" s="75" t="s">
        <v>14</v>
      </c>
      <c r="F41" s="75" t="s">
        <v>9</v>
      </c>
      <c r="G41" s="75" t="s">
        <v>33</v>
      </c>
      <c r="H41" s="101"/>
      <c r="I41" s="101"/>
      <c r="J41" s="193" t="s">
        <v>201</v>
      </c>
      <c r="K41" s="193"/>
      <c r="L41" s="193"/>
      <c r="M41" s="193"/>
      <c r="N41" s="193"/>
      <c r="O41" s="162">
        <f>PI!J45</f>
        <v>0</v>
      </c>
      <c r="P41" s="163"/>
      <c r="Q41" s="163"/>
    </row>
    <row r="42" spans="1:17" ht="14.25" customHeight="1" x14ac:dyDescent="0.25">
      <c r="A42" s="86">
        <v>11</v>
      </c>
      <c r="B42" s="73">
        <v>4</v>
      </c>
      <c r="C42" s="74" t="s">
        <v>20</v>
      </c>
      <c r="D42" s="75" t="s">
        <v>9</v>
      </c>
      <c r="E42" s="75" t="s">
        <v>14</v>
      </c>
      <c r="F42" s="75" t="s">
        <v>9</v>
      </c>
      <c r="G42" s="75" t="s">
        <v>29</v>
      </c>
      <c r="H42" s="101"/>
      <c r="I42" s="101"/>
      <c r="J42" s="193" t="s">
        <v>202</v>
      </c>
      <c r="K42" s="193"/>
      <c r="L42" s="193"/>
      <c r="M42" s="193"/>
      <c r="N42" s="193"/>
      <c r="O42" s="162">
        <f>PI!J46</f>
        <v>3165</v>
      </c>
      <c r="P42" s="163"/>
      <c r="Q42" s="163"/>
    </row>
    <row r="43" spans="1:17" ht="14.25" customHeight="1" x14ac:dyDescent="0.25">
      <c r="A43" s="86">
        <v>11</v>
      </c>
      <c r="B43" s="73">
        <v>4</v>
      </c>
      <c r="C43" s="74" t="s">
        <v>20</v>
      </c>
      <c r="D43" s="75" t="s">
        <v>9</v>
      </c>
      <c r="E43" s="75" t="s">
        <v>14</v>
      </c>
      <c r="F43" s="75" t="s">
        <v>9</v>
      </c>
      <c r="G43" s="75" t="s">
        <v>24</v>
      </c>
      <c r="H43" s="101"/>
      <c r="I43" s="101"/>
      <c r="J43" s="193" t="s">
        <v>203</v>
      </c>
      <c r="K43" s="193"/>
      <c r="L43" s="193"/>
      <c r="M43" s="193"/>
      <c r="N43" s="193"/>
      <c r="O43" s="162">
        <f>PI!J47</f>
        <v>86496</v>
      </c>
      <c r="P43" s="163"/>
      <c r="Q43" s="163"/>
    </row>
    <row r="44" spans="1:17" ht="14.25" customHeight="1" x14ac:dyDescent="0.25">
      <c r="A44" s="86">
        <v>11</v>
      </c>
      <c r="B44" s="73">
        <v>4</v>
      </c>
      <c r="C44" s="74" t="s">
        <v>20</v>
      </c>
      <c r="D44" s="75" t="s">
        <v>9</v>
      </c>
      <c r="E44" s="75" t="s">
        <v>14</v>
      </c>
      <c r="F44" s="75" t="s">
        <v>9</v>
      </c>
      <c r="G44" s="75" t="s">
        <v>31</v>
      </c>
      <c r="H44" s="101"/>
      <c r="I44" s="101"/>
      <c r="J44" s="193" t="s">
        <v>204</v>
      </c>
      <c r="K44" s="193"/>
      <c r="L44" s="193"/>
      <c r="M44" s="193"/>
      <c r="N44" s="193"/>
      <c r="O44" s="162">
        <f>PI!J48</f>
        <v>0</v>
      </c>
      <c r="P44" s="163"/>
      <c r="Q44" s="163"/>
    </row>
    <row r="45" spans="1:17" ht="14.25" customHeight="1" x14ac:dyDescent="0.25">
      <c r="A45" s="86">
        <v>11</v>
      </c>
      <c r="B45" s="73">
        <v>4</v>
      </c>
      <c r="C45" s="74" t="s">
        <v>20</v>
      </c>
      <c r="D45" s="75" t="s">
        <v>9</v>
      </c>
      <c r="E45" s="75" t="s">
        <v>14</v>
      </c>
      <c r="F45" s="75" t="s">
        <v>9</v>
      </c>
      <c r="G45" s="75" t="s">
        <v>41</v>
      </c>
      <c r="H45" s="101"/>
      <c r="I45" s="101"/>
      <c r="J45" s="193" t="s">
        <v>205</v>
      </c>
      <c r="K45" s="193"/>
      <c r="L45" s="193"/>
      <c r="M45" s="193"/>
      <c r="N45" s="193"/>
      <c r="O45" s="162">
        <f>PI!J49</f>
        <v>57206</v>
      </c>
      <c r="P45" s="163"/>
      <c r="Q45" s="163"/>
    </row>
    <row r="46" spans="1:17" ht="14.25" customHeight="1" x14ac:dyDescent="0.25">
      <c r="A46" s="86">
        <v>11</v>
      </c>
      <c r="B46" s="73">
        <v>4</v>
      </c>
      <c r="C46" s="74" t="s">
        <v>20</v>
      </c>
      <c r="D46" s="75" t="s">
        <v>9</v>
      </c>
      <c r="E46" s="75" t="s">
        <v>14</v>
      </c>
      <c r="F46" s="75" t="s">
        <v>11</v>
      </c>
      <c r="G46" s="75" t="s">
        <v>9</v>
      </c>
      <c r="H46" s="101"/>
      <c r="I46" s="101"/>
      <c r="J46" s="193" t="s">
        <v>207</v>
      </c>
      <c r="K46" s="193"/>
      <c r="L46" s="193"/>
      <c r="M46" s="193"/>
      <c r="N46" s="193"/>
      <c r="O46" s="162">
        <f>PI!J50</f>
        <v>0</v>
      </c>
      <c r="P46" s="163"/>
      <c r="Q46" s="163"/>
    </row>
    <row r="47" spans="1:17" ht="14.25" customHeight="1" x14ac:dyDescent="0.25">
      <c r="A47" s="86">
        <v>11</v>
      </c>
      <c r="B47" s="73">
        <v>4</v>
      </c>
      <c r="C47" s="74" t="s">
        <v>20</v>
      </c>
      <c r="D47" s="75" t="s">
        <v>9</v>
      </c>
      <c r="E47" s="75" t="s">
        <v>14</v>
      </c>
      <c r="F47" s="75" t="s">
        <v>11</v>
      </c>
      <c r="G47" s="75" t="s">
        <v>11</v>
      </c>
      <c r="H47" s="101"/>
      <c r="I47" s="101"/>
      <c r="J47" s="193" t="s">
        <v>206</v>
      </c>
      <c r="K47" s="193"/>
      <c r="L47" s="193"/>
      <c r="M47" s="193"/>
      <c r="N47" s="193"/>
      <c r="O47" s="162">
        <f>PI!J51</f>
        <v>11243</v>
      </c>
      <c r="P47" s="163"/>
      <c r="Q47" s="163"/>
    </row>
    <row r="48" spans="1:17" ht="14.25" customHeight="1" x14ac:dyDescent="0.25">
      <c r="A48" s="86">
        <v>11</v>
      </c>
      <c r="B48" s="73">
        <v>4</v>
      </c>
      <c r="C48" s="74" t="s">
        <v>20</v>
      </c>
      <c r="D48" s="75" t="s">
        <v>9</v>
      </c>
      <c r="E48" s="75" t="s">
        <v>14</v>
      </c>
      <c r="F48" s="75" t="s">
        <v>11</v>
      </c>
      <c r="G48" s="75" t="s">
        <v>14</v>
      </c>
      <c r="H48" s="101"/>
      <c r="I48" s="101"/>
      <c r="J48" s="193" t="s">
        <v>208</v>
      </c>
      <c r="K48" s="193"/>
      <c r="L48" s="193"/>
      <c r="M48" s="193"/>
      <c r="N48" s="193"/>
      <c r="O48" s="162">
        <f>PI!J52</f>
        <v>0</v>
      </c>
      <c r="P48" s="163"/>
      <c r="Q48" s="163"/>
    </row>
    <row r="49" spans="1:17" ht="16.5" customHeight="1" x14ac:dyDescent="0.25">
      <c r="A49" s="86">
        <v>11</v>
      </c>
      <c r="B49" s="73">
        <v>4</v>
      </c>
      <c r="C49" s="74" t="s">
        <v>27</v>
      </c>
      <c r="D49" s="75" t="s">
        <v>9</v>
      </c>
      <c r="E49" s="76">
        <v>0</v>
      </c>
      <c r="F49" s="76">
        <v>0</v>
      </c>
      <c r="G49" s="76">
        <v>0</v>
      </c>
      <c r="H49" s="83"/>
      <c r="I49" s="189" t="s">
        <v>58</v>
      </c>
      <c r="J49" s="189"/>
      <c r="K49" s="189"/>
      <c r="L49" s="189"/>
      <c r="M49" s="189"/>
      <c r="N49" s="189"/>
      <c r="O49" s="162"/>
      <c r="P49" s="163">
        <f>SUM(P50)</f>
        <v>230387</v>
      </c>
      <c r="Q49" s="163"/>
    </row>
    <row r="50" spans="1:17" ht="13.5" customHeight="1" x14ac:dyDescent="0.25">
      <c r="A50" s="86">
        <v>11</v>
      </c>
      <c r="B50" s="73">
        <v>4</v>
      </c>
      <c r="C50" s="74" t="s">
        <v>27</v>
      </c>
      <c r="D50" s="75" t="s">
        <v>9</v>
      </c>
      <c r="E50" s="76">
        <v>2</v>
      </c>
      <c r="F50" s="76">
        <v>0</v>
      </c>
      <c r="G50" s="76">
        <v>0</v>
      </c>
      <c r="H50" s="83"/>
      <c r="I50" s="147"/>
      <c r="J50" s="189" t="s">
        <v>238</v>
      </c>
      <c r="K50" s="189"/>
      <c r="L50" s="189"/>
      <c r="M50" s="189"/>
      <c r="N50" s="189"/>
      <c r="O50" s="167"/>
      <c r="P50" s="161">
        <f>SUM(O51:O63)</f>
        <v>230387</v>
      </c>
      <c r="Q50" s="163"/>
    </row>
    <row r="51" spans="1:17" ht="34.5" customHeight="1" x14ac:dyDescent="0.25">
      <c r="A51" s="86">
        <v>11</v>
      </c>
      <c r="B51" s="73">
        <v>4</v>
      </c>
      <c r="C51" s="74" t="s">
        <v>27</v>
      </c>
      <c r="D51" s="75" t="s">
        <v>9</v>
      </c>
      <c r="E51" s="76">
        <v>2</v>
      </c>
      <c r="F51" s="76">
        <v>0</v>
      </c>
      <c r="G51" s="76">
        <v>1</v>
      </c>
      <c r="H51" s="101"/>
      <c r="I51" s="101"/>
      <c r="J51" s="101"/>
      <c r="K51" s="204" t="s">
        <v>209</v>
      </c>
      <c r="L51" s="204"/>
      <c r="M51" s="204"/>
      <c r="N51" s="204"/>
      <c r="O51" s="162">
        <f>PI!J55</f>
        <v>98934</v>
      </c>
      <c r="P51" s="163"/>
      <c r="Q51" s="163"/>
    </row>
    <row r="52" spans="1:17" ht="36" customHeight="1" x14ac:dyDescent="0.25">
      <c r="A52" s="86">
        <v>11</v>
      </c>
      <c r="B52" s="73">
        <v>4</v>
      </c>
      <c r="C52" s="74" t="s">
        <v>27</v>
      </c>
      <c r="D52" s="75" t="s">
        <v>9</v>
      </c>
      <c r="E52" s="76">
        <v>2</v>
      </c>
      <c r="F52" s="76">
        <v>0</v>
      </c>
      <c r="G52" s="76">
        <v>2</v>
      </c>
      <c r="H52" s="101"/>
      <c r="I52" s="101"/>
      <c r="J52" s="101"/>
      <c r="K52" s="204" t="s">
        <v>210</v>
      </c>
      <c r="L52" s="204"/>
      <c r="M52" s="204"/>
      <c r="N52" s="204"/>
      <c r="O52" s="162">
        <f>PI!J56</f>
        <v>0</v>
      </c>
      <c r="P52" s="163"/>
      <c r="Q52" s="163"/>
    </row>
    <row r="53" spans="1:17" ht="13.5" customHeight="1" x14ac:dyDescent="0.25">
      <c r="A53" s="86">
        <v>11</v>
      </c>
      <c r="B53" s="73">
        <v>4</v>
      </c>
      <c r="C53" s="74" t="s">
        <v>27</v>
      </c>
      <c r="D53" s="75" t="s">
        <v>9</v>
      </c>
      <c r="E53" s="76">
        <v>2</v>
      </c>
      <c r="F53" s="76">
        <v>0</v>
      </c>
      <c r="G53" s="76">
        <v>3</v>
      </c>
      <c r="H53" s="101"/>
      <c r="I53" s="101"/>
      <c r="J53" s="101"/>
      <c r="K53" s="193" t="s">
        <v>211</v>
      </c>
      <c r="L53" s="193"/>
      <c r="M53" s="193"/>
      <c r="N53" s="193"/>
      <c r="O53" s="162">
        <f>PI!J57</f>
        <v>0</v>
      </c>
      <c r="P53" s="163"/>
      <c r="Q53" s="163"/>
    </row>
    <row r="54" spans="1:17" ht="26.25" customHeight="1" x14ac:dyDescent="0.25">
      <c r="A54" s="86">
        <v>11</v>
      </c>
      <c r="B54" s="73">
        <v>4</v>
      </c>
      <c r="C54" s="74" t="s">
        <v>27</v>
      </c>
      <c r="D54" s="75" t="s">
        <v>9</v>
      </c>
      <c r="E54" s="76">
        <v>2</v>
      </c>
      <c r="F54" s="76">
        <v>0</v>
      </c>
      <c r="G54" s="76">
        <v>4</v>
      </c>
      <c r="H54" s="101"/>
      <c r="I54" s="101"/>
      <c r="J54" s="101"/>
      <c r="K54" s="204" t="s">
        <v>212</v>
      </c>
      <c r="L54" s="204"/>
      <c r="M54" s="204"/>
      <c r="N54" s="204"/>
      <c r="O54" s="162">
        <f>PI!J58</f>
        <v>22757</v>
      </c>
      <c r="P54" s="163"/>
      <c r="Q54" s="163"/>
    </row>
    <row r="55" spans="1:17" ht="15" customHeight="1" x14ac:dyDescent="0.25">
      <c r="A55" s="86">
        <v>11</v>
      </c>
      <c r="B55" s="73">
        <v>4</v>
      </c>
      <c r="C55" s="74" t="s">
        <v>27</v>
      </c>
      <c r="D55" s="75" t="s">
        <v>9</v>
      </c>
      <c r="E55" s="76">
        <v>2</v>
      </c>
      <c r="F55" s="76">
        <v>0</v>
      </c>
      <c r="G55" s="76">
        <v>5</v>
      </c>
      <c r="H55" s="101"/>
      <c r="I55" s="101"/>
      <c r="J55" s="101"/>
      <c r="K55" s="193" t="s">
        <v>213</v>
      </c>
      <c r="L55" s="193"/>
      <c r="M55" s="193"/>
      <c r="N55" s="193"/>
      <c r="O55" s="162">
        <f>PI!J59</f>
        <v>0</v>
      </c>
      <c r="P55" s="163"/>
      <c r="Q55" s="163"/>
    </row>
    <row r="56" spans="1:17" ht="24.75" customHeight="1" x14ac:dyDescent="0.25">
      <c r="A56" s="86">
        <v>11</v>
      </c>
      <c r="B56" s="73">
        <v>4</v>
      </c>
      <c r="C56" s="74" t="s">
        <v>27</v>
      </c>
      <c r="D56" s="75" t="s">
        <v>9</v>
      </c>
      <c r="E56" s="76">
        <v>2</v>
      </c>
      <c r="F56" s="76">
        <v>0</v>
      </c>
      <c r="G56" s="76">
        <v>6</v>
      </c>
      <c r="H56" s="101"/>
      <c r="I56" s="101"/>
      <c r="J56" s="101"/>
      <c r="K56" s="204" t="s">
        <v>214</v>
      </c>
      <c r="L56" s="204"/>
      <c r="M56" s="204"/>
      <c r="N56" s="204"/>
      <c r="O56" s="162">
        <f>PI!J60</f>
        <v>17161</v>
      </c>
      <c r="P56" s="163"/>
      <c r="Q56" s="163"/>
    </row>
    <row r="57" spans="1:17" s="95" customFormat="1" ht="26.25" customHeight="1" x14ac:dyDescent="0.25">
      <c r="A57" s="86">
        <v>11</v>
      </c>
      <c r="B57" s="77">
        <v>4</v>
      </c>
      <c r="C57" s="78" t="s">
        <v>27</v>
      </c>
      <c r="D57" s="79" t="s">
        <v>9</v>
      </c>
      <c r="E57" s="91">
        <v>2</v>
      </c>
      <c r="F57" s="91">
        <v>0</v>
      </c>
      <c r="G57" s="91">
        <v>7</v>
      </c>
      <c r="H57" s="146"/>
      <c r="I57" s="146"/>
      <c r="J57" s="146"/>
      <c r="K57" s="193" t="s">
        <v>215</v>
      </c>
      <c r="L57" s="193"/>
      <c r="M57" s="193"/>
      <c r="N57" s="193"/>
      <c r="O57" s="162">
        <f>PI!J61</f>
        <v>0</v>
      </c>
      <c r="P57" s="163"/>
      <c r="Q57" s="163"/>
    </row>
    <row r="58" spans="1:17" ht="10.5" customHeight="1" x14ac:dyDescent="0.25">
      <c r="A58" s="86">
        <v>11</v>
      </c>
      <c r="B58" s="73">
        <v>4</v>
      </c>
      <c r="C58" s="74" t="s">
        <v>27</v>
      </c>
      <c r="D58" s="75" t="s">
        <v>9</v>
      </c>
      <c r="E58" s="76">
        <v>2</v>
      </c>
      <c r="F58" s="76">
        <v>0</v>
      </c>
      <c r="G58" s="76">
        <v>8</v>
      </c>
      <c r="H58" s="101"/>
      <c r="I58" s="101"/>
      <c r="J58" s="101"/>
      <c r="K58" s="204" t="s">
        <v>216</v>
      </c>
      <c r="L58" s="204"/>
      <c r="M58" s="204"/>
      <c r="N58" s="204"/>
      <c r="O58" s="162">
        <f>PI!J62</f>
        <v>91535</v>
      </c>
      <c r="P58" s="163"/>
      <c r="Q58" s="163"/>
    </row>
    <row r="59" spans="1:17" ht="10.5" customHeight="1" x14ac:dyDescent="0.25">
      <c r="A59" s="86">
        <v>11</v>
      </c>
      <c r="B59" s="73">
        <v>4</v>
      </c>
      <c r="C59" s="74" t="s">
        <v>27</v>
      </c>
      <c r="D59" s="75" t="s">
        <v>9</v>
      </c>
      <c r="E59" s="76">
        <v>2</v>
      </c>
      <c r="F59" s="76">
        <v>0</v>
      </c>
      <c r="G59" s="76">
        <v>9</v>
      </c>
      <c r="H59" s="101"/>
      <c r="I59" s="101"/>
      <c r="J59" s="101"/>
      <c r="K59" s="204" t="s">
        <v>217</v>
      </c>
      <c r="L59" s="204"/>
      <c r="M59" s="204"/>
      <c r="N59" s="204"/>
      <c r="O59" s="162">
        <f>PI!J63</f>
        <v>0</v>
      </c>
      <c r="P59" s="163"/>
      <c r="Q59" s="163"/>
    </row>
    <row r="60" spans="1:17" ht="10.5" customHeight="1" x14ac:dyDescent="0.25">
      <c r="A60" s="86">
        <v>11</v>
      </c>
      <c r="B60" s="73">
        <v>4</v>
      </c>
      <c r="C60" s="74" t="s">
        <v>27</v>
      </c>
      <c r="D60" s="75" t="s">
        <v>9</v>
      </c>
      <c r="E60" s="76">
        <v>2</v>
      </c>
      <c r="F60" s="76">
        <v>1</v>
      </c>
      <c r="G60" s="76">
        <v>0</v>
      </c>
      <c r="H60" s="101"/>
      <c r="I60" s="101"/>
      <c r="J60" s="101"/>
      <c r="K60" s="204" t="s">
        <v>218</v>
      </c>
      <c r="L60" s="204"/>
      <c r="M60" s="204"/>
      <c r="N60" s="204"/>
      <c r="O60" s="162">
        <f>PI!J64</f>
        <v>0</v>
      </c>
      <c r="P60" s="163"/>
      <c r="Q60" s="163"/>
    </row>
    <row r="61" spans="1:17" ht="10.5" customHeight="1" x14ac:dyDescent="0.25">
      <c r="A61" s="86">
        <v>11</v>
      </c>
      <c r="B61" s="73">
        <v>4</v>
      </c>
      <c r="C61" s="74" t="s">
        <v>27</v>
      </c>
      <c r="D61" s="75" t="s">
        <v>9</v>
      </c>
      <c r="E61" s="76">
        <v>2</v>
      </c>
      <c r="F61" s="76">
        <v>1</v>
      </c>
      <c r="G61" s="76">
        <v>1</v>
      </c>
      <c r="H61" s="101"/>
      <c r="I61" s="101"/>
      <c r="J61" s="101"/>
      <c r="K61" s="204" t="s">
        <v>66</v>
      </c>
      <c r="L61" s="204"/>
      <c r="M61" s="204"/>
      <c r="N61" s="204"/>
      <c r="O61" s="162">
        <f>PI!J65</f>
        <v>0</v>
      </c>
      <c r="P61" s="163"/>
      <c r="Q61" s="163"/>
    </row>
    <row r="62" spans="1:17" ht="10.5" customHeight="1" x14ac:dyDescent="0.25">
      <c r="A62" s="86">
        <v>11</v>
      </c>
      <c r="B62" s="73">
        <v>4</v>
      </c>
      <c r="C62" s="74" t="s">
        <v>27</v>
      </c>
      <c r="D62" s="75" t="s">
        <v>9</v>
      </c>
      <c r="E62" s="76">
        <v>2</v>
      </c>
      <c r="F62" s="76">
        <v>1</v>
      </c>
      <c r="G62" s="76">
        <v>2</v>
      </c>
      <c r="H62" s="101"/>
      <c r="I62" s="101"/>
      <c r="J62" s="101"/>
      <c r="K62" s="204" t="s">
        <v>67</v>
      </c>
      <c r="L62" s="204"/>
      <c r="M62" s="204"/>
      <c r="N62" s="204"/>
      <c r="O62" s="162">
        <f>PI!J66</f>
        <v>0</v>
      </c>
      <c r="P62" s="163"/>
      <c r="Q62" s="163"/>
    </row>
    <row r="63" spans="1:17" ht="10.5" customHeight="1" x14ac:dyDescent="0.25">
      <c r="A63" s="86">
        <v>11</v>
      </c>
      <c r="B63" s="73">
        <v>4</v>
      </c>
      <c r="C63" s="74" t="s">
        <v>27</v>
      </c>
      <c r="D63" s="75" t="s">
        <v>9</v>
      </c>
      <c r="E63" s="76">
        <v>2</v>
      </c>
      <c r="F63" s="76">
        <v>1</v>
      </c>
      <c r="G63" s="76">
        <v>3</v>
      </c>
      <c r="H63" s="101"/>
      <c r="I63" s="101"/>
      <c r="J63" s="101"/>
      <c r="K63" s="193" t="s">
        <v>68</v>
      </c>
      <c r="L63" s="193"/>
      <c r="M63" s="193"/>
      <c r="N63" s="193"/>
      <c r="O63" s="162">
        <f>PI!J67</f>
        <v>0</v>
      </c>
      <c r="P63" s="163"/>
      <c r="Q63" s="163"/>
    </row>
    <row r="64" spans="1:17" ht="16.5" customHeight="1" x14ac:dyDescent="0.25">
      <c r="A64" s="86">
        <v>11</v>
      </c>
      <c r="B64" s="73">
        <v>4</v>
      </c>
      <c r="C64" s="74" t="s">
        <v>33</v>
      </c>
      <c r="D64" s="75" t="s">
        <v>9</v>
      </c>
      <c r="E64" s="76">
        <v>0</v>
      </c>
      <c r="F64" s="76">
        <v>0</v>
      </c>
      <c r="G64" s="76">
        <v>0</v>
      </c>
      <c r="H64" s="83"/>
      <c r="I64" s="189" t="s">
        <v>69</v>
      </c>
      <c r="J64" s="189"/>
      <c r="K64" s="189"/>
      <c r="L64" s="189"/>
      <c r="M64" s="189"/>
      <c r="N64" s="189"/>
      <c r="O64" s="162"/>
      <c r="P64" s="163">
        <f>SUM(O65:O68)</f>
        <v>0</v>
      </c>
      <c r="Q64" s="163"/>
    </row>
    <row r="65" spans="1:17" ht="16.5" customHeight="1" x14ac:dyDescent="0.25">
      <c r="A65" s="86">
        <v>11</v>
      </c>
      <c r="B65" s="73">
        <v>4</v>
      </c>
      <c r="C65" s="74" t="s">
        <v>33</v>
      </c>
      <c r="D65" s="75" t="s">
        <v>9</v>
      </c>
      <c r="E65" s="76">
        <v>2</v>
      </c>
      <c r="F65" s="76">
        <v>0</v>
      </c>
      <c r="G65" s="76">
        <v>0</v>
      </c>
      <c r="H65" s="101"/>
      <c r="I65" s="101"/>
      <c r="J65" s="193" t="s">
        <v>240</v>
      </c>
      <c r="K65" s="193"/>
      <c r="L65" s="193"/>
      <c r="M65" s="193"/>
      <c r="N65" s="193"/>
      <c r="O65" s="162">
        <f>PI!J69</f>
        <v>0</v>
      </c>
      <c r="P65" s="163"/>
      <c r="Q65" s="163"/>
    </row>
    <row r="66" spans="1:17" ht="16.5" customHeight="1" x14ac:dyDescent="0.25">
      <c r="A66" s="86">
        <v>11</v>
      </c>
      <c r="B66" s="73">
        <v>4</v>
      </c>
      <c r="C66" s="74" t="s">
        <v>33</v>
      </c>
      <c r="D66" s="75" t="s">
        <v>9</v>
      </c>
      <c r="E66" s="76">
        <v>4</v>
      </c>
      <c r="F66" s="76">
        <v>0</v>
      </c>
      <c r="G66" s="76">
        <v>0</v>
      </c>
      <c r="H66" s="101"/>
      <c r="I66" s="101"/>
      <c r="J66" s="193" t="s">
        <v>312</v>
      </c>
      <c r="K66" s="193"/>
      <c r="L66" s="193"/>
      <c r="M66" s="193"/>
      <c r="N66" s="193"/>
      <c r="O66" s="162">
        <f>PI!J70</f>
        <v>0</v>
      </c>
      <c r="P66" s="163"/>
      <c r="Q66" s="163"/>
    </row>
    <row r="67" spans="1:17" ht="23.25" customHeight="1" x14ac:dyDescent="0.25">
      <c r="A67" s="86">
        <v>11</v>
      </c>
      <c r="B67" s="73">
        <v>4</v>
      </c>
      <c r="C67" s="74" t="s">
        <v>33</v>
      </c>
      <c r="D67" s="75" t="s">
        <v>9</v>
      </c>
      <c r="E67" s="76">
        <v>6</v>
      </c>
      <c r="F67" s="76">
        <v>0</v>
      </c>
      <c r="G67" s="76">
        <v>0</v>
      </c>
      <c r="H67" s="101"/>
      <c r="I67" s="101"/>
      <c r="J67" s="193" t="s">
        <v>241</v>
      </c>
      <c r="K67" s="193"/>
      <c r="L67" s="193"/>
      <c r="M67" s="193"/>
      <c r="N67" s="193"/>
      <c r="O67" s="162">
        <f>PI!J71</f>
        <v>0</v>
      </c>
      <c r="P67" s="163"/>
      <c r="Q67" s="163"/>
    </row>
    <row r="68" spans="1:17" ht="16.5" customHeight="1" x14ac:dyDescent="0.25">
      <c r="A68" s="86">
        <v>11</v>
      </c>
      <c r="B68" s="73">
        <v>4</v>
      </c>
      <c r="C68" s="74" t="s">
        <v>33</v>
      </c>
      <c r="D68" s="75" t="s">
        <v>9</v>
      </c>
      <c r="E68" s="76">
        <v>8</v>
      </c>
      <c r="F68" s="76">
        <v>0</v>
      </c>
      <c r="G68" s="76">
        <v>0</v>
      </c>
      <c r="H68" s="101"/>
      <c r="I68" s="101"/>
      <c r="J68" s="193" t="s">
        <v>242</v>
      </c>
      <c r="K68" s="193"/>
      <c r="L68" s="193"/>
      <c r="M68" s="193"/>
      <c r="N68" s="193"/>
      <c r="O68" s="162">
        <f>PI!J72</f>
        <v>0</v>
      </c>
      <c r="P68" s="163"/>
      <c r="Q68" s="163"/>
    </row>
    <row r="69" spans="1:17" ht="48.75" customHeight="1" x14ac:dyDescent="0.25">
      <c r="A69" s="86">
        <v>11</v>
      </c>
      <c r="B69" s="73">
        <v>4</v>
      </c>
      <c r="C69" s="74" t="s">
        <v>41</v>
      </c>
      <c r="D69" s="75" t="s">
        <v>9</v>
      </c>
      <c r="E69" s="76">
        <v>0</v>
      </c>
      <c r="F69" s="76">
        <v>0</v>
      </c>
      <c r="G69" s="76">
        <v>0</v>
      </c>
      <c r="H69" s="101"/>
      <c r="I69" s="189" t="s">
        <v>302</v>
      </c>
      <c r="J69" s="189"/>
      <c r="K69" s="189"/>
      <c r="L69" s="189"/>
      <c r="M69" s="189"/>
      <c r="N69" s="189"/>
      <c r="O69" s="162"/>
      <c r="P69" s="163">
        <f>O70</f>
        <v>0</v>
      </c>
      <c r="Q69" s="163"/>
    </row>
    <row r="70" spans="1:17" ht="39.75" customHeight="1" x14ac:dyDescent="0.25">
      <c r="A70" s="86">
        <v>11</v>
      </c>
      <c r="B70" s="73">
        <v>4</v>
      </c>
      <c r="C70" s="74" t="s">
        <v>41</v>
      </c>
      <c r="D70" s="75" t="s">
        <v>9</v>
      </c>
      <c r="E70" s="76">
        <v>1</v>
      </c>
      <c r="F70" s="76">
        <v>0</v>
      </c>
      <c r="G70" s="76">
        <v>0</v>
      </c>
      <c r="H70" s="101"/>
      <c r="I70" s="101"/>
      <c r="J70" s="193" t="s">
        <v>219</v>
      </c>
      <c r="K70" s="193"/>
      <c r="L70" s="193"/>
      <c r="M70" s="193"/>
      <c r="N70" s="193"/>
      <c r="O70" s="162">
        <f>PI!J74</f>
        <v>0</v>
      </c>
      <c r="P70" s="163"/>
      <c r="Q70" s="163"/>
    </row>
    <row r="71" spans="1:17" ht="15" customHeight="1" x14ac:dyDescent="0.25">
      <c r="A71" s="86">
        <v>11</v>
      </c>
      <c r="B71" s="73">
        <v>5</v>
      </c>
      <c r="C71" s="74" t="s">
        <v>9</v>
      </c>
      <c r="D71" s="75" t="s">
        <v>9</v>
      </c>
      <c r="E71" s="76">
        <v>0</v>
      </c>
      <c r="F71" s="76">
        <v>0</v>
      </c>
      <c r="G71" s="76">
        <v>0</v>
      </c>
      <c r="H71" s="189" t="s">
        <v>71</v>
      </c>
      <c r="I71" s="189"/>
      <c r="J71" s="189"/>
      <c r="K71" s="189"/>
      <c r="L71" s="189"/>
      <c r="M71" s="189"/>
      <c r="N71" s="189"/>
      <c r="O71" s="162"/>
      <c r="P71" s="163"/>
      <c r="Q71" s="163">
        <f>SUM(P72,P78)</f>
        <v>35965</v>
      </c>
    </row>
    <row r="72" spans="1:17" ht="12.75" customHeight="1" x14ac:dyDescent="0.25">
      <c r="A72" s="86">
        <v>11</v>
      </c>
      <c r="B72" s="73">
        <v>5</v>
      </c>
      <c r="C72" s="74" t="s">
        <v>11</v>
      </c>
      <c r="D72" s="75" t="s">
        <v>9</v>
      </c>
      <c r="E72" s="76">
        <v>0</v>
      </c>
      <c r="F72" s="76">
        <v>0</v>
      </c>
      <c r="G72" s="76">
        <v>0</v>
      </c>
      <c r="H72" s="83"/>
      <c r="I72" s="189" t="s">
        <v>288</v>
      </c>
      <c r="J72" s="189"/>
      <c r="K72" s="189"/>
      <c r="L72" s="189"/>
      <c r="M72" s="189"/>
      <c r="N72" s="189"/>
      <c r="O72" s="162"/>
      <c r="P72" s="163">
        <f>SUM(O73:O77)</f>
        <v>35965</v>
      </c>
      <c r="Q72" s="163"/>
    </row>
    <row r="73" spans="1:17" ht="27" customHeight="1" x14ac:dyDescent="0.25">
      <c r="A73" s="86">
        <v>11</v>
      </c>
      <c r="B73" s="73">
        <v>5</v>
      </c>
      <c r="C73" s="74" t="s">
        <v>11</v>
      </c>
      <c r="D73" s="75" t="s">
        <v>9</v>
      </c>
      <c r="E73" s="76">
        <v>1</v>
      </c>
      <c r="F73" s="76">
        <v>0</v>
      </c>
      <c r="G73" s="76">
        <v>0</v>
      </c>
      <c r="H73" s="83"/>
      <c r="I73" s="83"/>
      <c r="J73" s="193" t="s">
        <v>288</v>
      </c>
      <c r="K73" s="193"/>
      <c r="L73" s="193"/>
      <c r="M73" s="193"/>
      <c r="N73" s="193"/>
      <c r="O73" s="162">
        <f>PI!J77</f>
        <v>0</v>
      </c>
      <c r="P73" s="163"/>
      <c r="Q73" s="163"/>
    </row>
    <row r="74" spans="1:17" ht="24" customHeight="1" x14ac:dyDescent="0.25">
      <c r="A74" s="86">
        <v>11</v>
      </c>
      <c r="B74" s="73">
        <v>5</v>
      </c>
      <c r="C74" s="74" t="s">
        <v>11</v>
      </c>
      <c r="D74" s="75" t="s">
        <v>9</v>
      </c>
      <c r="E74" s="76">
        <v>2</v>
      </c>
      <c r="F74" s="76">
        <v>0</v>
      </c>
      <c r="G74" s="76">
        <v>0</v>
      </c>
      <c r="H74" s="83"/>
      <c r="I74" s="83"/>
      <c r="J74" s="193" t="s">
        <v>161</v>
      </c>
      <c r="K74" s="193"/>
      <c r="L74" s="193"/>
      <c r="M74" s="193"/>
      <c r="N74" s="193"/>
      <c r="O74" s="162">
        <f>PI!J78</f>
        <v>0</v>
      </c>
      <c r="P74" s="163"/>
      <c r="Q74" s="163"/>
    </row>
    <row r="75" spans="1:17" ht="13.5" customHeight="1" x14ac:dyDescent="0.25">
      <c r="A75" s="86">
        <v>11</v>
      </c>
      <c r="B75" s="73">
        <v>5</v>
      </c>
      <c r="C75" s="74" t="s">
        <v>11</v>
      </c>
      <c r="D75" s="75" t="s">
        <v>9</v>
      </c>
      <c r="E75" s="76">
        <v>3</v>
      </c>
      <c r="F75" s="76">
        <v>0</v>
      </c>
      <c r="G75" s="76">
        <v>0</v>
      </c>
      <c r="H75" s="83"/>
      <c r="I75" s="83"/>
      <c r="J75" s="193" t="s">
        <v>220</v>
      </c>
      <c r="K75" s="193"/>
      <c r="L75" s="193"/>
      <c r="M75" s="193"/>
      <c r="N75" s="193"/>
      <c r="O75" s="162">
        <f>PI!J79</f>
        <v>0</v>
      </c>
      <c r="P75" s="163"/>
      <c r="Q75" s="163"/>
    </row>
    <row r="76" spans="1:17" ht="14.25" customHeight="1" x14ac:dyDescent="0.25">
      <c r="A76" s="86">
        <v>11</v>
      </c>
      <c r="B76" s="73">
        <v>5</v>
      </c>
      <c r="C76" s="74" t="s">
        <v>11</v>
      </c>
      <c r="D76" s="75" t="s">
        <v>9</v>
      </c>
      <c r="E76" s="76">
        <v>4</v>
      </c>
      <c r="F76" s="76">
        <v>0</v>
      </c>
      <c r="G76" s="76">
        <v>0</v>
      </c>
      <c r="H76" s="83"/>
      <c r="I76" s="83"/>
      <c r="J76" s="193" t="s">
        <v>221</v>
      </c>
      <c r="K76" s="193"/>
      <c r="L76" s="193"/>
      <c r="M76" s="193"/>
      <c r="N76" s="193"/>
      <c r="O76" s="162">
        <f>PI!J80</f>
        <v>0</v>
      </c>
      <c r="P76" s="163"/>
      <c r="Q76" s="163"/>
    </row>
    <row r="77" spans="1:17" ht="14.25" customHeight="1" x14ac:dyDescent="0.25">
      <c r="A77" s="86">
        <v>11</v>
      </c>
      <c r="B77" s="73">
        <v>5</v>
      </c>
      <c r="C77" s="74" t="s">
        <v>11</v>
      </c>
      <c r="D77" s="75" t="s">
        <v>9</v>
      </c>
      <c r="E77" s="76" t="s">
        <v>33</v>
      </c>
      <c r="F77" s="76">
        <v>0</v>
      </c>
      <c r="G77" s="76">
        <v>0</v>
      </c>
      <c r="H77" s="83"/>
      <c r="I77" s="83"/>
      <c r="J77" s="193" t="s">
        <v>243</v>
      </c>
      <c r="K77" s="193"/>
      <c r="L77" s="193"/>
      <c r="M77" s="193"/>
      <c r="N77" s="193"/>
      <c r="O77" s="162">
        <f>PI!J81</f>
        <v>35965</v>
      </c>
      <c r="P77" s="163"/>
      <c r="Q77" s="163"/>
    </row>
    <row r="78" spans="1:17" ht="46.5" customHeight="1" x14ac:dyDescent="0.25">
      <c r="A78" s="86">
        <v>11</v>
      </c>
      <c r="B78" s="73">
        <v>5</v>
      </c>
      <c r="C78" s="74" t="s">
        <v>41</v>
      </c>
      <c r="D78" s="75" t="s">
        <v>9</v>
      </c>
      <c r="E78" s="76">
        <v>0</v>
      </c>
      <c r="F78" s="76">
        <v>0</v>
      </c>
      <c r="G78" s="76">
        <v>0</v>
      </c>
      <c r="H78" s="83"/>
      <c r="I78" s="189" t="s">
        <v>222</v>
      </c>
      <c r="J78" s="189"/>
      <c r="K78" s="189"/>
      <c r="L78" s="189"/>
      <c r="M78" s="189"/>
      <c r="N78" s="189"/>
      <c r="O78" s="162"/>
      <c r="P78" s="163">
        <f>O79</f>
        <v>0</v>
      </c>
      <c r="Q78" s="163"/>
    </row>
    <row r="79" spans="1:17" ht="38.25" customHeight="1" x14ac:dyDescent="0.25">
      <c r="A79" s="86">
        <v>11</v>
      </c>
      <c r="B79" s="73">
        <v>5</v>
      </c>
      <c r="C79" s="74" t="s">
        <v>41</v>
      </c>
      <c r="D79" s="75" t="s">
        <v>9</v>
      </c>
      <c r="E79" s="76">
        <v>1</v>
      </c>
      <c r="F79" s="76">
        <v>0</v>
      </c>
      <c r="G79" s="76">
        <v>0</v>
      </c>
      <c r="H79" s="83"/>
      <c r="I79" s="83"/>
      <c r="J79" s="193" t="s">
        <v>223</v>
      </c>
      <c r="K79" s="193"/>
      <c r="L79" s="193"/>
      <c r="M79" s="193"/>
      <c r="N79" s="193"/>
      <c r="O79" s="162">
        <f>PI!J83</f>
        <v>0</v>
      </c>
      <c r="P79" s="163"/>
      <c r="Q79" s="163"/>
    </row>
    <row r="80" spans="1:17" ht="15.75" customHeight="1" x14ac:dyDescent="0.25">
      <c r="A80" s="86">
        <v>11</v>
      </c>
      <c r="B80" s="73">
        <v>6</v>
      </c>
      <c r="C80" s="74" t="s">
        <v>9</v>
      </c>
      <c r="D80" s="75" t="s">
        <v>9</v>
      </c>
      <c r="E80" s="76">
        <v>0</v>
      </c>
      <c r="F80" s="76">
        <v>0</v>
      </c>
      <c r="G80" s="76">
        <v>0</v>
      </c>
      <c r="H80" s="189" t="s">
        <v>76</v>
      </c>
      <c r="I80" s="189"/>
      <c r="J80" s="189"/>
      <c r="K80" s="189"/>
      <c r="L80" s="189"/>
      <c r="M80" s="189"/>
      <c r="N80" s="189"/>
      <c r="O80" s="162"/>
      <c r="P80" s="163"/>
      <c r="Q80" s="163">
        <f>SUM(P81,P96,P104,P107)</f>
        <v>422089</v>
      </c>
    </row>
    <row r="81" spans="1:17" ht="15.75" customHeight="1" x14ac:dyDescent="0.25">
      <c r="A81" s="86">
        <v>11</v>
      </c>
      <c r="B81" s="73">
        <v>6</v>
      </c>
      <c r="C81" s="74" t="s">
        <v>11</v>
      </c>
      <c r="D81" s="75" t="s">
        <v>9</v>
      </c>
      <c r="E81" s="76">
        <v>0</v>
      </c>
      <c r="F81" s="76">
        <v>0</v>
      </c>
      <c r="G81" s="76">
        <v>0</v>
      </c>
      <c r="H81" s="83"/>
      <c r="I81" s="189" t="s">
        <v>244</v>
      </c>
      <c r="J81" s="189"/>
      <c r="K81" s="189"/>
      <c r="L81" s="189"/>
      <c r="M81" s="189"/>
      <c r="N81" s="189"/>
      <c r="O81" s="162"/>
      <c r="P81" s="163">
        <f>SUM(O82:O95)</f>
        <v>381089</v>
      </c>
      <c r="Q81" s="163"/>
    </row>
    <row r="82" spans="1:17" ht="24.75" customHeight="1" x14ac:dyDescent="0.25">
      <c r="A82" s="86">
        <v>11</v>
      </c>
      <c r="B82" s="73">
        <v>6</v>
      </c>
      <c r="C82" s="73">
        <v>1</v>
      </c>
      <c r="D82" s="76">
        <v>0</v>
      </c>
      <c r="E82" s="76">
        <v>5</v>
      </c>
      <c r="F82" s="76">
        <v>0</v>
      </c>
      <c r="G82" s="76">
        <v>0</v>
      </c>
      <c r="H82" s="101"/>
      <c r="I82" s="101"/>
      <c r="J82" s="193" t="s">
        <v>226</v>
      </c>
      <c r="K82" s="193"/>
      <c r="L82" s="193"/>
      <c r="M82" s="193"/>
      <c r="N82" s="193"/>
      <c r="O82" s="162">
        <f>PI!J86</f>
        <v>40480</v>
      </c>
      <c r="P82" s="163"/>
      <c r="Q82" s="163"/>
    </row>
    <row r="83" spans="1:17" ht="14.25" customHeight="1" x14ac:dyDescent="0.25">
      <c r="A83" s="86">
        <v>11</v>
      </c>
      <c r="B83" s="73">
        <v>6</v>
      </c>
      <c r="C83" s="73">
        <v>1</v>
      </c>
      <c r="D83" s="76">
        <v>0</v>
      </c>
      <c r="E83" s="76">
        <v>6</v>
      </c>
      <c r="F83" s="76">
        <v>0</v>
      </c>
      <c r="G83" s="76">
        <v>0</v>
      </c>
      <c r="H83" s="101"/>
      <c r="I83" s="101"/>
      <c r="J83" s="193" t="s">
        <v>227</v>
      </c>
      <c r="K83" s="193"/>
      <c r="L83" s="193"/>
      <c r="M83" s="193"/>
      <c r="N83" s="193"/>
      <c r="O83" s="162">
        <f>PI!J87</f>
        <v>42845</v>
      </c>
      <c r="P83" s="163"/>
      <c r="Q83" s="163"/>
    </row>
    <row r="84" spans="1:17" ht="14.25" customHeight="1" x14ac:dyDescent="0.25">
      <c r="A84" s="86">
        <v>11</v>
      </c>
      <c r="B84" s="73">
        <v>6</v>
      </c>
      <c r="C84" s="73">
        <v>1</v>
      </c>
      <c r="D84" s="76">
        <v>1</v>
      </c>
      <c r="E84" s="76">
        <v>0</v>
      </c>
      <c r="F84" s="76">
        <v>0</v>
      </c>
      <c r="G84" s="76">
        <v>0</v>
      </c>
      <c r="H84" s="101"/>
      <c r="I84" s="101"/>
      <c r="J84" s="193" t="s">
        <v>228</v>
      </c>
      <c r="K84" s="193"/>
      <c r="L84" s="193"/>
      <c r="M84" s="193"/>
      <c r="N84" s="193"/>
      <c r="O84" s="162">
        <f>PI!J88</f>
        <v>0</v>
      </c>
      <c r="P84" s="163"/>
      <c r="Q84" s="163"/>
    </row>
    <row r="85" spans="1:17" ht="14.25" customHeight="1" x14ac:dyDescent="0.25">
      <c r="A85" s="86">
        <v>11</v>
      </c>
      <c r="B85" s="73">
        <v>6</v>
      </c>
      <c r="C85" s="73">
        <v>1</v>
      </c>
      <c r="D85" s="76">
        <v>1</v>
      </c>
      <c r="E85" s="76">
        <v>1</v>
      </c>
      <c r="F85" s="76">
        <v>0</v>
      </c>
      <c r="G85" s="76">
        <v>0</v>
      </c>
      <c r="H85" s="101"/>
      <c r="I85" s="101"/>
      <c r="J85" s="193" t="s">
        <v>78</v>
      </c>
      <c r="K85" s="193"/>
      <c r="L85" s="193"/>
      <c r="M85" s="193"/>
      <c r="N85" s="193"/>
      <c r="O85" s="162">
        <f>PI!J89</f>
        <v>0</v>
      </c>
      <c r="P85" s="163"/>
      <c r="Q85" s="163"/>
    </row>
    <row r="86" spans="1:17" ht="14.25" customHeight="1" x14ac:dyDescent="0.25">
      <c r="A86" s="86">
        <v>11</v>
      </c>
      <c r="B86" s="73">
        <v>6</v>
      </c>
      <c r="C86" s="73">
        <v>1</v>
      </c>
      <c r="D86" s="76">
        <v>1</v>
      </c>
      <c r="E86" s="76">
        <v>2</v>
      </c>
      <c r="F86" s="76">
        <v>0</v>
      </c>
      <c r="G86" s="76">
        <v>0</v>
      </c>
      <c r="H86" s="101"/>
      <c r="I86" s="101"/>
      <c r="J86" s="204" t="s">
        <v>79</v>
      </c>
      <c r="K86" s="204"/>
      <c r="L86" s="204"/>
      <c r="M86" s="204"/>
      <c r="N86" s="204"/>
      <c r="O86" s="162">
        <f>PI!J90</f>
        <v>8232</v>
      </c>
      <c r="P86" s="163"/>
      <c r="Q86" s="163"/>
    </row>
    <row r="87" spans="1:17" ht="14.25" customHeight="1" x14ac:dyDescent="0.25">
      <c r="A87" s="86">
        <v>11</v>
      </c>
      <c r="B87" s="73">
        <v>6</v>
      </c>
      <c r="C87" s="73">
        <v>1</v>
      </c>
      <c r="D87" s="76">
        <v>1</v>
      </c>
      <c r="E87" s="76">
        <v>3</v>
      </c>
      <c r="F87" s="76">
        <v>0</v>
      </c>
      <c r="G87" s="76">
        <v>0</v>
      </c>
      <c r="H87" s="101"/>
      <c r="I87" s="101"/>
      <c r="J87" s="193" t="s">
        <v>80</v>
      </c>
      <c r="K87" s="193"/>
      <c r="L87" s="193"/>
      <c r="M87" s="193"/>
      <c r="N87" s="193"/>
      <c r="O87" s="162">
        <f>PI!J91</f>
        <v>0</v>
      </c>
      <c r="P87" s="163"/>
      <c r="Q87" s="163"/>
    </row>
    <row r="88" spans="1:17" ht="14.25" customHeight="1" x14ac:dyDescent="0.25">
      <c r="A88" s="86">
        <v>11</v>
      </c>
      <c r="B88" s="73">
        <v>6</v>
      </c>
      <c r="C88" s="73">
        <v>1</v>
      </c>
      <c r="D88" s="76">
        <v>1</v>
      </c>
      <c r="E88" s="76">
        <v>4</v>
      </c>
      <c r="F88" s="76">
        <v>0</v>
      </c>
      <c r="G88" s="76">
        <v>0</v>
      </c>
      <c r="H88" s="101"/>
      <c r="I88" s="101"/>
      <c r="J88" s="193" t="s">
        <v>81</v>
      </c>
      <c r="K88" s="193"/>
      <c r="L88" s="193"/>
      <c r="M88" s="193"/>
      <c r="N88" s="193"/>
      <c r="O88" s="162">
        <f>PI!J92</f>
        <v>0</v>
      </c>
      <c r="P88" s="163"/>
      <c r="Q88" s="163"/>
    </row>
    <row r="89" spans="1:17" ht="14.25" customHeight="1" x14ac:dyDescent="0.25">
      <c r="A89" s="86">
        <v>11</v>
      </c>
      <c r="B89" s="73">
        <v>6</v>
      </c>
      <c r="C89" s="73">
        <v>1</v>
      </c>
      <c r="D89" s="76">
        <v>1</v>
      </c>
      <c r="E89" s="76">
        <v>7</v>
      </c>
      <c r="F89" s="76">
        <v>0</v>
      </c>
      <c r="G89" s="76">
        <v>0</v>
      </c>
      <c r="H89" s="101"/>
      <c r="I89" s="101"/>
      <c r="J89" s="193" t="s">
        <v>229</v>
      </c>
      <c r="K89" s="193"/>
      <c r="L89" s="193"/>
      <c r="M89" s="193"/>
      <c r="N89" s="193"/>
      <c r="O89" s="162">
        <f>PI!J93</f>
        <v>0</v>
      </c>
      <c r="P89" s="163"/>
      <c r="Q89" s="163"/>
    </row>
    <row r="90" spans="1:17" ht="14.25" customHeight="1" x14ac:dyDescent="0.25">
      <c r="A90" s="86">
        <v>11</v>
      </c>
      <c r="B90" s="73">
        <v>6</v>
      </c>
      <c r="C90" s="73">
        <v>1</v>
      </c>
      <c r="D90" s="76">
        <v>1</v>
      </c>
      <c r="E90" s="76">
        <v>8</v>
      </c>
      <c r="F90" s="76">
        <v>0</v>
      </c>
      <c r="G90" s="76">
        <v>0</v>
      </c>
      <c r="H90" s="101"/>
      <c r="I90" s="101"/>
      <c r="J90" s="193" t="s">
        <v>162</v>
      </c>
      <c r="K90" s="193"/>
      <c r="L90" s="193"/>
      <c r="M90" s="193"/>
      <c r="N90" s="193"/>
      <c r="O90" s="162">
        <f>PI!J94</f>
        <v>0</v>
      </c>
      <c r="P90" s="163"/>
      <c r="Q90" s="163"/>
    </row>
    <row r="91" spans="1:17" ht="36.75" customHeight="1" x14ac:dyDescent="0.25">
      <c r="A91" s="86">
        <v>11</v>
      </c>
      <c r="B91" s="73">
        <v>6</v>
      </c>
      <c r="C91" s="73">
        <v>1</v>
      </c>
      <c r="D91" s="76">
        <v>2</v>
      </c>
      <c r="E91" s="76">
        <v>1</v>
      </c>
      <c r="F91" s="76">
        <v>0</v>
      </c>
      <c r="G91" s="76">
        <v>0</v>
      </c>
      <c r="H91" s="101"/>
      <c r="I91" s="101"/>
      <c r="J91" s="193" t="s">
        <v>303</v>
      </c>
      <c r="K91" s="193"/>
      <c r="L91" s="193"/>
      <c r="M91" s="193"/>
      <c r="N91" s="193"/>
      <c r="O91" s="162">
        <f>PI!J95</f>
        <v>0</v>
      </c>
      <c r="P91" s="163"/>
      <c r="Q91" s="163"/>
    </row>
    <row r="92" spans="1:17" ht="27" customHeight="1" x14ac:dyDescent="0.25">
      <c r="A92" s="86">
        <v>11</v>
      </c>
      <c r="B92" s="73">
        <v>6</v>
      </c>
      <c r="C92" s="73">
        <v>1</v>
      </c>
      <c r="D92" s="76">
        <v>2</v>
      </c>
      <c r="E92" s="76">
        <v>4</v>
      </c>
      <c r="F92" s="76">
        <v>0</v>
      </c>
      <c r="G92" s="76">
        <v>0</v>
      </c>
      <c r="H92" s="101"/>
      <c r="I92" s="101"/>
      <c r="J92" s="193" t="s">
        <v>245</v>
      </c>
      <c r="K92" s="193"/>
      <c r="L92" s="193"/>
      <c r="M92" s="193"/>
      <c r="N92" s="193"/>
      <c r="O92" s="162">
        <f>PI!J96</f>
        <v>0</v>
      </c>
      <c r="P92" s="163"/>
      <c r="Q92" s="163"/>
    </row>
    <row r="93" spans="1:17" ht="13.5" customHeight="1" x14ac:dyDescent="0.25">
      <c r="A93" s="86">
        <v>11</v>
      </c>
      <c r="B93" s="73">
        <v>6</v>
      </c>
      <c r="C93" s="73">
        <v>1</v>
      </c>
      <c r="D93" s="76">
        <v>2</v>
      </c>
      <c r="E93" s="76">
        <v>6</v>
      </c>
      <c r="F93" s="76">
        <v>0</v>
      </c>
      <c r="G93" s="76">
        <v>0</v>
      </c>
      <c r="H93" s="101"/>
      <c r="I93" s="101"/>
      <c r="J93" s="193" t="s">
        <v>247</v>
      </c>
      <c r="K93" s="193"/>
      <c r="L93" s="193"/>
      <c r="M93" s="193"/>
      <c r="N93" s="193"/>
      <c r="O93" s="162">
        <f>PI!J97</f>
        <v>0</v>
      </c>
      <c r="P93" s="163"/>
      <c r="Q93" s="163"/>
    </row>
    <row r="94" spans="1:17" ht="13.5" customHeight="1" x14ac:dyDescent="0.25">
      <c r="A94" s="86">
        <v>11</v>
      </c>
      <c r="B94" s="73">
        <v>6</v>
      </c>
      <c r="C94" s="73">
        <v>1</v>
      </c>
      <c r="D94" s="76">
        <v>2</v>
      </c>
      <c r="E94" s="76">
        <v>7</v>
      </c>
      <c r="F94" s="76">
        <v>0</v>
      </c>
      <c r="G94" s="76">
        <v>0</v>
      </c>
      <c r="H94" s="101"/>
      <c r="I94" s="101"/>
      <c r="J94" s="193" t="s">
        <v>246</v>
      </c>
      <c r="K94" s="193"/>
      <c r="L94" s="193"/>
      <c r="M94" s="193"/>
      <c r="N94" s="193"/>
      <c r="O94" s="162">
        <f>PI!J98</f>
        <v>0</v>
      </c>
      <c r="P94" s="163"/>
      <c r="Q94" s="163"/>
    </row>
    <row r="95" spans="1:17" ht="13.5" customHeight="1" x14ac:dyDescent="0.25">
      <c r="A95" s="86">
        <v>11</v>
      </c>
      <c r="B95" s="73">
        <v>6</v>
      </c>
      <c r="C95" s="73">
        <v>1</v>
      </c>
      <c r="D95" s="76">
        <v>2</v>
      </c>
      <c r="E95" s="76">
        <v>9</v>
      </c>
      <c r="F95" s="76">
        <v>0</v>
      </c>
      <c r="G95" s="76">
        <v>0</v>
      </c>
      <c r="H95" s="101"/>
      <c r="I95" s="101"/>
      <c r="J95" s="193" t="s">
        <v>83</v>
      </c>
      <c r="K95" s="193"/>
      <c r="L95" s="193"/>
      <c r="M95" s="193"/>
      <c r="N95" s="193"/>
      <c r="O95" s="162">
        <f>PI!J99</f>
        <v>289532</v>
      </c>
      <c r="P95" s="163"/>
      <c r="Q95" s="163"/>
    </row>
    <row r="96" spans="1:17" ht="15.75" customHeight="1" x14ac:dyDescent="0.25">
      <c r="A96" s="86">
        <v>11</v>
      </c>
      <c r="B96" s="73">
        <v>6</v>
      </c>
      <c r="C96" s="74" t="s">
        <v>14</v>
      </c>
      <c r="D96" s="75" t="s">
        <v>9</v>
      </c>
      <c r="E96" s="76">
        <v>0</v>
      </c>
      <c r="F96" s="76">
        <v>0</v>
      </c>
      <c r="G96" s="76">
        <v>0</v>
      </c>
      <c r="H96" s="83"/>
      <c r="I96" s="189" t="s">
        <v>248</v>
      </c>
      <c r="J96" s="189"/>
      <c r="K96" s="189"/>
      <c r="L96" s="189"/>
      <c r="M96" s="189"/>
      <c r="N96" s="189"/>
      <c r="O96" s="162"/>
      <c r="P96" s="163">
        <f>SUM(O97:O103)</f>
        <v>41000</v>
      </c>
      <c r="Q96" s="163"/>
    </row>
    <row r="97" spans="1:17" ht="24" customHeight="1" x14ac:dyDescent="0.25">
      <c r="A97" s="86">
        <v>11</v>
      </c>
      <c r="B97" s="73">
        <v>6</v>
      </c>
      <c r="C97" s="73" t="s">
        <v>14</v>
      </c>
      <c r="D97" s="76">
        <v>0</v>
      </c>
      <c r="E97" s="76">
        <v>1</v>
      </c>
      <c r="F97" s="76">
        <v>0</v>
      </c>
      <c r="G97" s="76">
        <v>0</v>
      </c>
      <c r="H97" s="101"/>
      <c r="I97" s="101"/>
      <c r="J97" s="193" t="s">
        <v>249</v>
      </c>
      <c r="K97" s="193"/>
      <c r="L97" s="193"/>
      <c r="M97" s="193"/>
      <c r="N97" s="193"/>
      <c r="O97" s="162">
        <f>PI!J101</f>
        <v>0</v>
      </c>
      <c r="P97" s="163"/>
      <c r="Q97" s="163"/>
    </row>
    <row r="98" spans="1:17" ht="15" customHeight="1" x14ac:dyDescent="0.25">
      <c r="A98" s="86">
        <v>11</v>
      </c>
      <c r="B98" s="73">
        <v>6</v>
      </c>
      <c r="C98" s="73" t="s">
        <v>14</v>
      </c>
      <c r="D98" s="76">
        <v>0</v>
      </c>
      <c r="E98" s="76">
        <v>2</v>
      </c>
      <c r="F98" s="76">
        <v>0</v>
      </c>
      <c r="G98" s="76">
        <v>0</v>
      </c>
      <c r="H98" s="101"/>
      <c r="I98" s="101"/>
      <c r="J98" s="193" t="s">
        <v>250</v>
      </c>
      <c r="K98" s="193"/>
      <c r="L98" s="193"/>
      <c r="M98" s="193"/>
      <c r="N98" s="193"/>
      <c r="O98" s="162">
        <f>PI!J102</f>
        <v>41000</v>
      </c>
      <c r="P98" s="163"/>
      <c r="Q98" s="163"/>
    </row>
    <row r="99" spans="1:17" ht="15" customHeight="1" x14ac:dyDescent="0.25">
      <c r="A99" s="86">
        <v>11</v>
      </c>
      <c r="B99" s="73">
        <v>6</v>
      </c>
      <c r="C99" s="73" t="s">
        <v>14</v>
      </c>
      <c r="D99" s="76">
        <v>0</v>
      </c>
      <c r="E99" s="76">
        <v>3</v>
      </c>
      <c r="F99" s="76">
        <v>0</v>
      </c>
      <c r="G99" s="76">
        <v>0</v>
      </c>
      <c r="H99" s="101"/>
      <c r="I99" s="101"/>
      <c r="J99" s="193" t="s">
        <v>251</v>
      </c>
      <c r="K99" s="193"/>
      <c r="L99" s="193"/>
      <c r="M99" s="193"/>
      <c r="N99" s="193"/>
      <c r="O99" s="162">
        <f>PI!J103</f>
        <v>0</v>
      </c>
      <c r="P99" s="163"/>
      <c r="Q99" s="163"/>
    </row>
    <row r="100" spans="1:17" ht="15" customHeight="1" x14ac:dyDescent="0.25">
      <c r="A100" s="86">
        <v>11</v>
      </c>
      <c r="B100" s="73">
        <v>6</v>
      </c>
      <c r="C100" s="73" t="s">
        <v>14</v>
      </c>
      <c r="D100" s="76">
        <v>0</v>
      </c>
      <c r="E100" s="76">
        <v>4</v>
      </c>
      <c r="F100" s="76">
        <v>0</v>
      </c>
      <c r="G100" s="76">
        <v>0</v>
      </c>
      <c r="H100" s="101"/>
      <c r="I100" s="101"/>
      <c r="J100" s="193" t="s">
        <v>252</v>
      </c>
      <c r="K100" s="193"/>
      <c r="L100" s="193"/>
      <c r="M100" s="193"/>
      <c r="N100" s="193"/>
      <c r="O100" s="162">
        <f>PI!J104</f>
        <v>0</v>
      </c>
      <c r="P100" s="163"/>
      <c r="Q100" s="163"/>
    </row>
    <row r="101" spans="1:17" ht="24" customHeight="1" x14ac:dyDescent="0.25">
      <c r="A101" s="86">
        <v>11</v>
      </c>
      <c r="B101" s="73">
        <v>6</v>
      </c>
      <c r="C101" s="73" t="s">
        <v>14</v>
      </c>
      <c r="D101" s="76">
        <v>0</v>
      </c>
      <c r="E101" s="76">
        <v>5</v>
      </c>
      <c r="F101" s="76">
        <v>0</v>
      </c>
      <c r="G101" s="76">
        <v>0</v>
      </c>
      <c r="H101" s="101"/>
      <c r="I101" s="101"/>
      <c r="J101" s="193" t="s">
        <v>253</v>
      </c>
      <c r="K101" s="193"/>
      <c r="L101" s="193"/>
      <c r="M101" s="193"/>
      <c r="N101" s="193"/>
      <c r="O101" s="162">
        <f>PI!J105</f>
        <v>0</v>
      </c>
      <c r="P101" s="163"/>
      <c r="Q101" s="163"/>
    </row>
    <row r="102" spans="1:17" ht="15.75" customHeight="1" x14ac:dyDescent="0.25">
      <c r="A102" s="86">
        <v>11</v>
      </c>
      <c r="B102" s="73">
        <v>6</v>
      </c>
      <c r="C102" s="73" t="s">
        <v>14</v>
      </c>
      <c r="D102" s="76">
        <v>0</v>
      </c>
      <c r="E102" s="76">
        <v>6</v>
      </c>
      <c r="F102" s="76">
        <v>0</v>
      </c>
      <c r="G102" s="76">
        <v>0</v>
      </c>
      <c r="H102" s="101"/>
      <c r="I102" s="101"/>
      <c r="J102" s="193" t="s">
        <v>254</v>
      </c>
      <c r="K102" s="193"/>
      <c r="L102" s="193"/>
      <c r="M102" s="193"/>
      <c r="N102" s="193"/>
      <c r="O102" s="162">
        <f>PI!J106</f>
        <v>0</v>
      </c>
      <c r="P102" s="163"/>
      <c r="Q102" s="163"/>
    </row>
    <row r="103" spans="1:17" ht="24" customHeight="1" x14ac:dyDescent="0.25">
      <c r="A103" s="86">
        <v>11</v>
      </c>
      <c r="B103" s="73">
        <v>6</v>
      </c>
      <c r="C103" s="73" t="s">
        <v>14</v>
      </c>
      <c r="D103" s="76">
        <v>0</v>
      </c>
      <c r="E103" s="76">
        <v>7</v>
      </c>
      <c r="F103" s="76">
        <v>0</v>
      </c>
      <c r="G103" s="76">
        <v>0</v>
      </c>
      <c r="H103" s="101"/>
      <c r="I103" s="101"/>
      <c r="J103" s="193" t="s">
        <v>255</v>
      </c>
      <c r="K103" s="193"/>
      <c r="L103" s="193"/>
      <c r="M103" s="193"/>
      <c r="N103" s="193"/>
      <c r="O103" s="162">
        <f>PI!J107</f>
        <v>0</v>
      </c>
      <c r="P103" s="163"/>
      <c r="Q103" s="163"/>
    </row>
    <row r="104" spans="1:17" ht="17.25" customHeight="1" x14ac:dyDescent="0.25">
      <c r="A104" s="86">
        <v>11</v>
      </c>
      <c r="B104" s="73">
        <v>6</v>
      </c>
      <c r="C104" s="74" t="s">
        <v>20</v>
      </c>
      <c r="D104" s="75" t="s">
        <v>9</v>
      </c>
      <c r="E104" s="76">
        <v>0</v>
      </c>
      <c r="F104" s="76">
        <v>0</v>
      </c>
      <c r="G104" s="76">
        <v>0</v>
      </c>
      <c r="H104" s="83"/>
      <c r="I104" s="189" t="s">
        <v>256</v>
      </c>
      <c r="J104" s="189"/>
      <c r="K104" s="189"/>
      <c r="L104" s="189"/>
      <c r="M104" s="189"/>
      <c r="N104" s="189"/>
      <c r="O104" s="162"/>
      <c r="P104" s="163">
        <f>SUM(O105:O106)</f>
        <v>0</v>
      </c>
      <c r="Q104" s="163"/>
    </row>
    <row r="105" spans="1:17" ht="24" customHeight="1" x14ac:dyDescent="0.25">
      <c r="A105" s="86">
        <v>11</v>
      </c>
      <c r="B105" s="73">
        <v>6</v>
      </c>
      <c r="C105" s="74" t="s">
        <v>20</v>
      </c>
      <c r="D105" s="76">
        <v>0</v>
      </c>
      <c r="E105" s="76">
        <v>1</v>
      </c>
      <c r="F105" s="76">
        <v>0</v>
      </c>
      <c r="G105" s="76">
        <v>0</v>
      </c>
      <c r="H105" s="101"/>
      <c r="I105" s="101"/>
      <c r="J105" s="193" t="s">
        <v>224</v>
      </c>
      <c r="K105" s="193"/>
      <c r="L105" s="193"/>
      <c r="M105" s="193"/>
      <c r="N105" s="193"/>
      <c r="O105" s="162">
        <f>PI!J109</f>
        <v>0</v>
      </c>
      <c r="P105" s="163"/>
      <c r="Q105" s="163"/>
    </row>
    <row r="106" spans="1:17" ht="17.25" customHeight="1" x14ac:dyDescent="0.25">
      <c r="A106" s="86">
        <v>11</v>
      </c>
      <c r="B106" s="73">
        <v>6</v>
      </c>
      <c r="C106" s="74" t="s">
        <v>20</v>
      </c>
      <c r="D106" s="76">
        <v>0</v>
      </c>
      <c r="E106" s="76">
        <v>2</v>
      </c>
      <c r="F106" s="76">
        <v>0</v>
      </c>
      <c r="G106" s="76">
        <v>0</v>
      </c>
      <c r="H106" s="101"/>
      <c r="I106" s="101"/>
      <c r="J106" s="193" t="s">
        <v>225</v>
      </c>
      <c r="K106" s="193"/>
      <c r="L106" s="193"/>
      <c r="M106" s="193"/>
      <c r="N106" s="193"/>
      <c r="O106" s="162">
        <f>PI!J110</f>
        <v>0</v>
      </c>
      <c r="P106" s="163"/>
      <c r="Q106" s="163"/>
    </row>
    <row r="107" spans="1:17" ht="48.75" customHeight="1" x14ac:dyDescent="0.25">
      <c r="A107" s="86">
        <v>11</v>
      </c>
      <c r="B107" s="73">
        <v>6</v>
      </c>
      <c r="C107" s="74" t="s">
        <v>41</v>
      </c>
      <c r="D107" s="75" t="s">
        <v>9</v>
      </c>
      <c r="E107" s="76">
        <v>0</v>
      </c>
      <c r="F107" s="76">
        <v>0</v>
      </c>
      <c r="G107" s="76">
        <v>0</v>
      </c>
      <c r="H107" s="101"/>
      <c r="I107" s="189" t="s">
        <v>230</v>
      </c>
      <c r="J107" s="189"/>
      <c r="K107" s="189"/>
      <c r="L107" s="189"/>
      <c r="M107" s="189"/>
      <c r="N107" s="189"/>
      <c r="O107" s="162"/>
      <c r="P107" s="163">
        <f>O108</f>
        <v>0</v>
      </c>
      <c r="Q107" s="163"/>
    </row>
    <row r="108" spans="1:17" ht="52.5" customHeight="1" x14ac:dyDescent="0.25">
      <c r="A108" s="86">
        <v>11</v>
      </c>
      <c r="B108" s="73">
        <v>6</v>
      </c>
      <c r="C108" s="74" t="s">
        <v>41</v>
      </c>
      <c r="D108" s="75" t="s">
        <v>9</v>
      </c>
      <c r="E108" s="76">
        <v>1</v>
      </c>
      <c r="F108" s="76">
        <v>0</v>
      </c>
      <c r="G108" s="76">
        <v>0</v>
      </c>
      <c r="H108" s="101"/>
      <c r="I108" s="101"/>
      <c r="J108" s="193" t="s">
        <v>231</v>
      </c>
      <c r="K108" s="193"/>
      <c r="L108" s="193"/>
      <c r="M108" s="193"/>
      <c r="N108" s="193"/>
      <c r="O108" s="162">
        <f>PI!J112</f>
        <v>0</v>
      </c>
      <c r="P108" s="163"/>
      <c r="Q108" s="163"/>
    </row>
    <row r="109" spans="1:17" ht="15" customHeight="1" x14ac:dyDescent="0.25">
      <c r="A109" s="85">
        <v>14</v>
      </c>
      <c r="B109" s="188" t="s">
        <v>170</v>
      </c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62"/>
      <c r="P109" s="163"/>
      <c r="Q109" s="163">
        <f>Q110</f>
        <v>1055003</v>
      </c>
    </row>
    <row r="110" spans="1:17" ht="22.5" customHeight="1" x14ac:dyDescent="0.25">
      <c r="A110" s="86">
        <v>14</v>
      </c>
      <c r="B110" s="73">
        <v>7</v>
      </c>
      <c r="C110" s="74" t="s">
        <v>9</v>
      </c>
      <c r="D110" s="75" t="s">
        <v>9</v>
      </c>
      <c r="E110" s="76">
        <v>0</v>
      </c>
      <c r="F110" s="76">
        <v>0</v>
      </c>
      <c r="G110" s="76">
        <v>0</v>
      </c>
      <c r="H110" s="189" t="s">
        <v>282</v>
      </c>
      <c r="I110" s="189"/>
      <c r="J110" s="189"/>
      <c r="K110" s="189"/>
      <c r="L110" s="189"/>
      <c r="M110" s="189"/>
      <c r="N110" s="189"/>
      <c r="O110" s="162"/>
      <c r="P110" s="163"/>
      <c r="Q110" s="163">
        <f>SUM(P112,P114,P116,P119)</f>
        <v>1055003</v>
      </c>
    </row>
    <row r="111" spans="1:17" ht="22.5" customHeight="1" x14ac:dyDescent="0.25">
      <c r="A111" s="86">
        <v>14</v>
      </c>
      <c r="B111" s="73">
        <v>7</v>
      </c>
      <c r="C111" s="74" t="s">
        <v>11</v>
      </c>
      <c r="D111" s="75" t="s">
        <v>9</v>
      </c>
      <c r="E111" s="76">
        <v>0</v>
      </c>
      <c r="F111" s="76">
        <v>0</v>
      </c>
      <c r="G111" s="76">
        <v>0</v>
      </c>
      <c r="H111" s="83"/>
      <c r="I111" s="189" t="s">
        <v>257</v>
      </c>
      <c r="J111" s="189"/>
      <c r="K111" s="189"/>
      <c r="L111" s="189"/>
      <c r="M111" s="189"/>
      <c r="N111" s="189"/>
      <c r="O111" s="162"/>
      <c r="P111" s="163">
        <f>P112</f>
        <v>0</v>
      </c>
      <c r="Q111" s="163"/>
    </row>
    <row r="112" spans="1:17" ht="29.25" customHeight="1" x14ac:dyDescent="0.25">
      <c r="A112" s="86">
        <v>14</v>
      </c>
      <c r="B112" s="73">
        <v>7</v>
      </c>
      <c r="C112" s="73">
        <v>1</v>
      </c>
      <c r="D112" s="76">
        <v>0</v>
      </c>
      <c r="E112" s="76">
        <v>2</v>
      </c>
      <c r="F112" s="76">
        <v>0</v>
      </c>
      <c r="G112" s="76">
        <v>0</v>
      </c>
      <c r="H112" s="83"/>
      <c r="I112" s="189" t="s">
        <v>85</v>
      </c>
      <c r="J112" s="189"/>
      <c r="K112" s="189"/>
      <c r="L112" s="189"/>
      <c r="M112" s="189"/>
      <c r="N112" s="189"/>
      <c r="O112" s="162"/>
      <c r="P112" s="163">
        <f>O113</f>
        <v>0</v>
      </c>
      <c r="Q112" s="163"/>
    </row>
    <row r="113" spans="1:17" ht="23.25" customHeight="1" x14ac:dyDescent="0.25">
      <c r="A113" s="86">
        <v>14</v>
      </c>
      <c r="B113" s="73">
        <v>7</v>
      </c>
      <c r="C113" s="73">
        <v>1</v>
      </c>
      <c r="D113" s="76">
        <v>0</v>
      </c>
      <c r="E113" s="76">
        <v>2</v>
      </c>
      <c r="F113" s="76">
        <v>0</v>
      </c>
      <c r="G113" s="76">
        <v>2</v>
      </c>
      <c r="H113" s="83"/>
      <c r="I113" s="83"/>
      <c r="J113" s="203" t="s">
        <v>232</v>
      </c>
      <c r="K113" s="203"/>
      <c r="L113" s="203"/>
      <c r="M113" s="203"/>
      <c r="N113" s="203"/>
      <c r="O113" s="162">
        <f>PI!J117</f>
        <v>0</v>
      </c>
      <c r="P113" s="163"/>
      <c r="Q113" s="163"/>
    </row>
    <row r="114" spans="1:17" ht="29.25" customHeight="1" x14ac:dyDescent="0.25">
      <c r="A114" s="86">
        <v>14</v>
      </c>
      <c r="B114" s="73">
        <v>7</v>
      </c>
      <c r="C114" s="73">
        <v>2</v>
      </c>
      <c r="D114" s="76">
        <v>0</v>
      </c>
      <c r="E114" s="76">
        <v>0</v>
      </c>
      <c r="F114" s="76">
        <v>0</v>
      </c>
      <c r="G114" s="76">
        <v>0</v>
      </c>
      <c r="H114" s="83"/>
      <c r="I114" s="189" t="s">
        <v>258</v>
      </c>
      <c r="J114" s="189"/>
      <c r="K114" s="189"/>
      <c r="L114" s="189"/>
      <c r="M114" s="189"/>
      <c r="N114" s="189"/>
      <c r="O114" s="164"/>
      <c r="P114" s="165">
        <f>O115</f>
        <v>0</v>
      </c>
      <c r="Q114" s="163"/>
    </row>
    <row r="115" spans="1:17" ht="33.75" customHeight="1" x14ac:dyDescent="0.25">
      <c r="A115" s="86">
        <v>14</v>
      </c>
      <c r="B115" s="73">
        <v>7</v>
      </c>
      <c r="C115" s="73">
        <v>2</v>
      </c>
      <c r="D115" s="76">
        <v>0</v>
      </c>
      <c r="E115" s="76">
        <v>2</v>
      </c>
      <c r="F115" s="76">
        <v>0</v>
      </c>
      <c r="G115" s="76">
        <v>0</v>
      </c>
      <c r="H115" s="83"/>
      <c r="I115" s="193" t="s">
        <v>259</v>
      </c>
      <c r="J115" s="193"/>
      <c r="K115" s="193"/>
      <c r="L115" s="193"/>
      <c r="M115" s="193"/>
      <c r="N115" s="193"/>
      <c r="O115" s="162">
        <f>PI!J119</f>
        <v>0</v>
      </c>
      <c r="P115" s="165"/>
      <c r="Q115" s="163"/>
    </row>
    <row r="116" spans="1:17" ht="38.25" customHeight="1" x14ac:dyDescent="0.25">
      <c r="A116" s="86">
        <v>14</v>
      </c>
      <c r="B116" s="73">
        <v>7</v>
      </c>
      <c r="C116" s="73">
        <v>3</v>
      </c>
      <c r="D116" s="76">
        <v>0</v>
      </c>
      <c r="E116" s="76">
        <v>0</v>
      </c>
      <c r="F116" s="76">
        <v>0</v>
      </c>
      <c r="G116" s="76">
        <v>0</v>
      </c>
      <c r="H116" s="83"/>
      <c r="I116" s="189" t="s">
        <v>260</v>
      </c>
      <c r="J116" s="189"/>
      <c r="K116" s="189"/>
      <c r="L116" s="189"/>
      <c r="M116" s="189"/>
      <c r="N116" s="189"/>
      <c r="O116" s="164"/>
      <c r="P116" s="165">
        <f>SUM(O117:O118)</f>
        <v>1055003</v>
      </c>
      <c r="Q116" s="163"/>
    </row>
    <row r="117" spans="1:17" ht="28.5" customHeight="1" x14ac:dyDescent="0.25">
      <c r="A117" s="86">
        <v>14</v>
      </c>
      <c r="B117" s="73">
        <v>7</v>
      </c>
      <c r="C117" s="73">
        <v>3</v>
      </c>
      <c r="D117" s="76">
        <v>0</v>
      </c>
      <c r="E117" s="76">
        <v>2</v>
      </c>
      <c r="F117" s="76">
        <v>0</v>
      </c>
      <c r="G117" s="76">
        <v>0</v>
      </c>
      <c r="H117" s="83"/>
      <c r="I117" s="193" t="s">
        <v>261</v>
      </c>
      <c r="J117" s="193"/>
      <c r="K117" s="193"/>
      <c r="L117" s="193"/>
      <c r="M117" s="193"/>
      <c r="N117" s="193"/>
      <c r="O117" s="162">
        <f>PI!J121</f>
        <v>1055003</v>
      </c>
      <c r="P117" s="165"/>
      <c r="Q117" s="163"/>
    </row>
    <row r="118" spans="1:17" ht="27.75" customHeight="1" x14ac:dyDescent="0.25">
      <c r="A118" s="86">
        <v>14</v>
      </c>
      <c r="B118" s="73">
        <v>7</v>
      </c>
      <c r="C118" s="73">
        <v>3</v>
      </c>
      <c r="D118" s="76">
        <v>0</v>
      </c>
      <c r="E118" s="76">
        <v>4</v>
      </c>
      <c r="F118" s="76">
        <v>0</v>
      </c>
      <c r="G118" s="76">
        <v>0</v>
      </c>
      <c r="H118" s="83"/>
      <c r="I118" s="193" t="s">
        <v>304</v>
      </c>
      <c r="J118" s="193"/>
      <c r="K118" s="193"/>
      <c r="L118" s="193"/>
      <c r="M118" s="193"/>
      <c r="N118" s="193"/>
      <c r="O118" s="162">
        <f>PI!J122</f>
        <v>0</v>
      </c>
      <c r="P118" s="165"/>
      <c r="Q118" s="163"/>
    </row>
    <row r="119" spans="1:17" ht="16.5" customHeight="1" x14ac:dyDescent="0.25">
      <c r="A119" s="86">
        <v>14</v>
      </c>
      <c r="B119" s="73">
        <v>7</v>
      </c>
      <c r="C119" s="74" t="s">
        <v>41</v>
      </c>
      <c r="D119" s="75" t="s">
        <v>9</v>
      </c>
      <c r="E119" s="76">
        <v>0</v>
      </c>
      <c r="F119" s="76">
        <v>0</v>
      </c>
      <c r="G119" s="76">
        <v>0</v>
      </c>
      <c r="H119" s="101"/>
      <c r="I119" s="189" t="s">
        <v>263</v>
      </c>
      <c r="J119" s="189"/>
      <c r="K119" s="189"/>
      <c r="L119" s="189"/>
      <c r="M119" s="189"/>
      <c r="N119" s="189"/>
      <c r="O119" s="162"/>
      <c r="P119" s="163">
        <f>O120</f>
        <v>0</v>
      </c>
      <c r="Q119" s="163"/>
    </row>
    <row r="120" spans="1:17" ht="27.75" customHeight="1" x14ac:dyDescent="0.25">
      <c r="A120" s="86">
        <v>14</v>
      </c>
      <c r="B120" s="73">
        <v>7</v>
      </c>
      <c r="C120" s="74" t="s">
        <v>41</v>
      </c>
      <c r="D120" s="75" t="s">
        <v>9</v>
      </c>
      <c r="E120" s="76">
        <v>1</v>
      </c>
      <c r="F120" s="76">
        <v>0</v>
      </c>
      <c r="G120" s="76">
        <v>0</v>
      </c>
      <c r="H120" s="101"/>
      <c r="I120" s="101"/>
      <c r="J120" s="193" t="s">
        <v>313</v>
      </c>
      <c r="K120" s="193"/>
      <c r="L120" s="193"/>
      <c r="M120" s="193"/>
      <c r="N120" s="193"/>
      <c r="O120" s="162">
        <f>PI!J124</f>
        <v>0</v>
      </c>
      <c r="P120" s="163"/>
      <c r="Q120" s="163"/>
    </row>
    <row r="121" spans="1:17" ht="22.5" customHeight="1" x14ac:dyDescent="0.25">
      <c r="A121" s="149"/>
      <c r="B121" s="73">
        <v>8</v>
      </c>
      <c r="C121" s="74" t="s">
        <v>9</v>
      </c>
      <c r="D121" s="75" t="s">
        <v>9</v>
      </c>
      <c r="E121" s="76">
        <v>0</v>
      </c>
      <c r="F121" s="76">
        <v>0</v>
      </c>
      <c r="G121" s="76">
        <v>0</v>
      </c>
      <c r="H121" s="189" t="s">
        <v>264</v>
      </c>
      <c r="I121" s="189"/>
      <c r="J121" s="189"/>
      <c r="K121" s="189"/>
      <c r="L121" s="189"/>
      <c r="M121" s="189"/>
      <c r="N121" s="189"/>
      <c r="O121" s="162"/>
      <c r="P121" s="163"/>
      <c r="Q121" s="163">
        <f>SUM(Q122,Q140)-Q158</f>
        <v>90522678</v>
      </c>
    </row>
    <row r="122" spans="1:17" ht="15.75" customHeight="1" x14ac:dyDescent="0.25">
      <c r="A122" s="85">
        <v>1</v>
      </c>
      <c r="B122" s="188" t="s">
        <v>168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66"/>
      <c r="P122" s="163"/>
      <c r="Q122" s="163">
        <f>Q123+Q136</f>
        <v>43561080</v>
      </c>
    </row>
    <row r="123" spans="1:17" ht="15.75" customHeight="1" x14ac:dyDescent="0.25">
      <c r="A123" s="85">
        <v>15</v>
      </c>
      <c r="B123" s="188" t="s">
        <v>171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66"/>
      <c r="P123" s="163"/>
      <c r="Q123" s="163">
        <f>P124</f>
        <v>43561080</v>
      </c>
    </row>
    <row r="124" spans="1:17" ht="15.75" customHeight="1" x14ac:dyDescent="0.25">
      <c r="A124" s="86">
        <v>15</v>
      </c>
      <c r="B124" s="73">
        <v>8</v>
      </c>
      <c r="C124" s="73">
        <v>1</v>
      </c>
      <c r="D124" s="76">
        <v>0</v>
      </c>
      <c r="E124" s="76">
        <v>0</v>
      </c>
      <c r="F124" s="76">
        <v>0</v>
      </c>
      <c r="G124" s="76">
        <v>0</v>
      </c>
      <c r="H124" s="83"/>
      <c r="I124" s="189" t="s">
        <v>88</v>
      </c>
      <c r="J124" s="189"/>
      <c r="K124" s="189"/>
      <c r="L124" s="189"/>
      <c r="M124" s="189"/>
      <c r="N124" s="189"/>
      <c r="O124" s="162"/>
      <c r="P124" s="163">
        <f>+P125+P137</f>
        <v>43561080</v>
      </c>
      <c r="Q124" s="163"/>
    </row>
    <row r="125" spans="1:17" ht="15.75" customHeight="1" x14ac:dyDescent="0.25">
      <c r="A125" s="86">
        <v>15</v>
      </c>
      <c r="B125" s="73">
        <v>8</v>
      </c>
      <c r="C125" s="73">
        <v>1</v>
      </c>
      <c r="D125" s="76">
        <v>0</v>
      </c>
      <c r="E125" s="76">
        <v>1</v>
      </c>
      <c r="F125" s="76">
        <v>0</v>
      </c>
      <c r="G125" s="76">
        <v>0</v>
      </c>
      <c r="H125" s="101"/>
      <c r="I125" s="101"/>
      <c r="J125" s="189" t="s">
        <v>163</v>
      </c>
      <c r="K125" s="189"/>
      <c r="L125" s="189"/>
      <c r="M125" s="189"/>
      <c r="N125" s="189"/>
      <c r="O125" s="162"/>
      <c r="P125" s="163">
        <f>SUM(O126:O135)</f>
        <v>43509559</v>
      </c>
      <c r="Q125" s="163"/>
    </row>
    <row r="126" spans="1:17" ht="15.75" customHeight="1" x14ac:dyDescent="0.25">
      <c r="A126" s="86">
        <v>15</v>
      </c>
      <c r="B126" s="73">
        <v>8</v>
      </c>
      <c r="C126" s="73">
        <v>1</v>
      </c>
      <c r="D126" s="76">
        <v>0</v>
      </c>
      <c r="E126" s="76">
        <v>1</v>
      </c>
      <c r="F126" s="76">
        <v>0</v>
      </c>
      <c r="G126" s="76">
        <v>1</v>
      </c>
      <c r="H126" s="101"/>
      <c r="I126" s="101"/>
      <c r="J126" s="101"/>
      <c r="K126" s="193" t="s">
        <v>89</v>
      </c>
      <c r="L126" s="193"/>
      <c r="M126" s="193"/>
      <c r="N126" s="193"/>
      <c r="O126" s="164">
        <f>+PI!J130</f>
        <v>29607110</v>
      </c>
      <c r="P126" s="163"/>
      <c r="Q126" s="163"/>
    </row>
    <row r="127" spans="1:17" ht="15.75" customHeight="1" x14ac:dyDescent="0.25">
      <c r="A127" s="86">
        <v>15</v>
      </c>
      <c r="B127" s="73">
        <v>8</v>
      </c>
      <c r="C127" s="73">
        <v>1</v>
      </c>
      <c r="D127" s="76">
        <v>0</v>
      </c>
      <c r="E127" s="76">
        <v>1</v>
      </c>
      <c r="F127" s="76">
        <v>0</v>
      </c>
      <c r="G127" s="76">
        <v>2</v>
      </c>
      <c r="H127" s="101"/>
      <c r="I127" s="101"/>
      <c r="J127" s="146"/>
      <c r="K127" s="193" t="s">
        <v>90</v>
      </c>
      <c r="L127" s="193"/>
      <c r="M127" s="193"/>
      <c r="N127" s="193"/>
      <c r="O127" s="164">
        <f>+PI!J131</f>
        <v>8136337</v>
      </c>
      <c r="P127" s="163"/>
      <c r="Q127" s="163"/>
    </row>
    <row r="128" spans="1:17" ht="37.5" customHeight="1" x14ac:dyDescent="0.25">
      <c r="A128" s="86">
        <v>15</v>
      </c>
      <c r="B128" s="73">
        <v>8</v>
      </c>
      <c r="C128" s="73">
        <v>1</v>
      </c>
      <c r="D128" s="76">
        <v>0</v>
      </c>
      <c r="E128" s="76">
        <v>1</v>
      </c>
      <c r="F128" s="76">
        <v>0</v>
      </c>
      <c r="G128" s="76">
        <v>3</v>
      </c>
      <c r="H128" s="101"/>
      <c r="I128" s="101"/>
      <c r="J128" s="101"/>
      <c r="K128" s="204" t="s">
        <v>164</v>
      </c>
      <c r="L128" s="204"/>
      <c r="M128" s="204"/>
      <c r="N128" s="204"/>
      <c r="O128" s="164">
        <f>+PI!J132</f>
        <v>1191589</v>
      </c>
      <c r="P128" s="163"/>
      <c r="Q128" s="163"/>
    </row>
    <row r="129" spans="1:17" ht="26.25" customHeight="1" x14ac:dyDescent="0.25">
      <c r="A129" s="86">
        <v>15</v>
      </c>
      <c r="B129" s="73">
        <v>8</v>
      </c>
      <c r="C129" s="73">
        <v>1</v>
      </c>
      <c r="D129" s="76">
        <v>0</v>
      </c>
      <c r="E129" s="76">
        <v>1</v>
      </c>
      <c r="F129" s="76">
        <v>0</v>
      </c>
      <c r="G129" s="76">
        <v>4</v>
      </c>
      <c r="H129" s="101"/>
      <c r="I129" s="101"/>
      <c r="J129" s="101"/>
      <c r="K129" s="193" t="s">
        <v>305</v>
      </c>
      <c r="L129" s="193"/>
      <c r="M129" s="193"/>
      <c r="N129" s="193"/>
      <c r="O129" s="164">
        <f>+PI!J133</f>
        <v>89931</v>
      </c>
      <c r="P129" s="163"/>
      <c r="Q129" s="163"/>
    </row>
    <row r="130" spans="1:17" ht="30" customHeight="1" x14ac:dyDescent="0.25">
      <c r="A130" s="86">
        <v>15</v>
      </c>
      <c r="B130" s="73">
        <v>8</v>
      </c>
      <c r="C130" s="73">
        <v>1</v>
      </c>
      <c r="D130" s="76">
        <v>0</v>
      </c>
      <c r="E130" s="76">
        <v>1</v>
      </c>
      <c r="F130" s="76">
        <v>0</v>
      </c>
      <c r="G130" s="76">
        <v>5</v>
      </c>
      <c r="H130" s="101"/>
      <c r="I130" s="101"/>
      <c r="J130" s="101"/>
      <c r="K130" s="193" t="s">
        <v>306</v>
      </c>
      <c r="L130" s="193"/>
      <c r="M130" s="193"/>
      <c r="N130" s="193"/>
      <c r="O130" s="164">
        <f>+PI!J134</f>
        <v>739731</v>
      </c>
      <c r="P130" s="163"/>
      <c r="Q130" s="163"/>
    </row>
    <row r="131" spans="1:17" ht="15.75" customHeight="1" x14ac:dyDescent="0.25">
      <c r="A131" s="86">
        <v>15</v>
      </c>
      <c r="B131" s="73">
        <v>8</v>
      </c>
      <c r="C131" s="73">
        <v>1</v>
      </c>
      <c r="D131" s="76">
        <v>0</v>
      </c>
      <c r="E131" s="76">
        <v>1</v>
      </c>
      <c r="F131" s="76">
        <v>0</v>
      </c>
      <c r="G131" s="76">
        <v>6</v>
      </c>
      <c r="H131" s="101"/>
      <c r="I131" s="101"/>
      <c r="J131" s="101"/>
      <c r="K131" s="193" t="s">
        <v>158</v>
      </c>
      <c r="L131" s="193"/>
      <c r="M131" s="193"/>
      <c r="N131" s="193"/>
      <c r="O131" s="164">
        <f>+PI!J135</f>
        <v>449218</v>
      </c>
      <c r="P131" s="163"/>
      <c r="Q131" s="163"/>
    </row>
    <row r="132" spans="1:17" ht="18.75" customHeight="1" x14ac:dyDescent="0.25">
      <c r="A132" s="86">
        <v>15</v>
      </c>
      <c r="B132" s="73">
        <v>8</v>
      </c>
      <c r="C132" s="73">
        <v>1</v>
      </c>
      <c r="D132" s="76">
        <v>0</v>
      </c>
      <c r="E132" s="76">
        <v>1</v>
      </c>
      <c r="F132" s="76">
        <v>0</v>
      </c>
      <c r="G132" s="76">
        <v>7</v>
      </c>
      <c r="H132" s="101"/>
      <c r="I132" s="101"/>
      <c r="J132" s="101"/>
      <c r="K132" s="193" t="s">
        <v>159</v>
      </c>
      <c r="L132" s="193"/>
      <c r="M132" s="193"/>
      <c r="N132" s="193"/>
      <c r="O132" s="164">
        <f>+PI!J136</f>
        <v>1419200</v>
      </c>
      <c r="P132" s="163"/>
      <c r="Q132" s="163"/>
    </row>
    <row r="133" spans="1:17" ht="15.75" customHeight="1" x14ac:dyDescent="0.25">
      <c r="A133" s="86">
        <v>15</v>
      </c>
      <c r="B133" s="73">
        <v>8</v>
      </c>
      <c r="C133" s="73">
        <v>1</v>
      </c>
      <c r="D133" s="76">
        <v>0</v>
      </c>
      <c r="E133" s="76">
        <v>1</v>
      </c>
      <c r="F133" s="76">
        <v>0</v>
      </c>
      <c r="G133" s="76">
        <v>8</v>
      </c>
      <c r="H133" s="101"/>
      <c r="I133" s="101"/>
      <c r="J133" s="101"/>
      <c r="K133" s="205" t="s">
        <v>308</v>
      </c>
      <c r="L133" s="205"/>
      <c r="M133" s="205"/>
      <c r="N133" s="205"/>
      <c r="O133" s="164">
        <f>+PI!J137</f>
        <v>589759</v>
      </c>
      <c r="P133" s="163"/>
      <c r="Q133" s="163"/>
    </row>
    <row r="134" spans="1:17" ht="30" customHeight="1" x14ac:dyDescent="0.25">
      <c r="A134" s="86">
        <v>15</v>
      </c>
      <c r="B134" s="73">
        <v>8</v>
      </c>
      <c r="C134" s="73">
        <v>1</v>
      </c>
      <c r="D134" s="76">
        <v>0</v>
      </c>
      <c r="E134" s="76">
        <v>1</v>
      </c>
      <c r="F134" s="76">
        <v>0</v>
      </c>
      <c r="G134" s="76">
        <v>9</v>
      </c>
      <c r="H134" s="101"/>
      <c r="I134" s="101"/>
      <c r="J134" s="101"/>
      <c r="K134" s="193" t="s">
        <v>233</v>
      </c>
      <c r="L134" s="193"/>
      <c r="M134" s="193"/>
      <c r="N134" s="193"/>
      <c r="O134" s="164">
        <f>+PI!J138</f>
        <v>1199889</v>
      </c>
      <c r="P134" s="163"/>
      <c r="Q134" s="163"/>
    </row>
    <row r="135" spans="1:17" ht="30" customHeight="1" x14ac:dyDescent="0.25">
      <c r="A135" s="86">
        <v>15</v>
      </c>
      <c r="B135" s="73">
        <v>8</v>
      </c>
      <c r="C135" s="73">
        <v>1</v>
      </c>
      <c r="D135" s="76">
        <v>0</v>
      </c>
      <c r="E135" s="76">
        <v>1</v>
      </c>
      <c r="F135" s="76">
        <v>1</v>
      </c>
      <c r="G135" s="76">
        <v>0</v>
      </c>
      <c r="H135" s="101"/>
      <c r="I135" s="101"/>
      <c r="J135" s="101"/>
      <c r="K135" s="193" t="s">
        <v>316</v>
      </c>
      <c r="L135" s="193"/>
      <c r="M135" s="193"/>
      <c r="N135" s="193"/>
      <c r="O135" s="164">
        <f>+PI!J139</f>
        <v>86795</v>
      </c>
      <c r="P135" s="163"/>
      <c r="Q135" s="163"/>
    </row>
    <row r="136" spans="1:17" ht="13.5" customHeight="1" x14ac:dyDescent="0.25">
      <c r="A136" s="85">
        <v>16</v>
      </c>
      <c r="B136" s="188" t="s">
        <v>172</v>
      </c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  <c r="M136" s="188"/>
      <c r="N136" s="188"/>
      <c r="O136" s="162"/>
      <c r="P136" s="163"/>
      <c r="Q136" s="163">
        <v>0</v>
      </c>
    </row>
    <row r="137" spans="1:17" ht="26.25" customHeight="1" x14ac:dyDescent="0.25">
      <c r="A137" s="86">
        <v>16</v>
      </c>
      <c r="B137" s="73">
        <v>8</v>
      </c>
      <c r="C137" s="73">
        <v>1</v>
      </c>
      <c r="D137" s="76">
        <v>0</v>
      </c>
      <c r="E137" s="76">
        <v>2</v>
      </c>
      <c r="F137" s="86">
        <v>0</v>
      </c>
      <c r="G137" s="76">
        <v>0</v>
      </c>
      <c r="H137" s="101"/>
      <c r="I137" s="101"/>
      <c r="J137" s="189" t="s">
        <v>265</v>
      </c>
      <c r="K137" s="189"/>
      <c r="L137" s="189"/>
      <c r="M137" s="189"/>
      <c r="N137" s="189"/>
      <c r="O137" s="162"/>
      <c r="P137" s="163">
        <f>SUM(O138:O139)</f>
        <v>51521</v>
      </c>
      <c r="Q137" s="163"/>
    </row>
    <row r="138" spans="1:17" ht="26.25" customHeight="1" x14ac:dyDescent="0.25">
      <c r="A138" s="86">
        <v>16</v>
      </c>
      <c r="B138" s="73">
        <v>8</v>
      </c>
      <c r="C138" s="73">
        <v>1</v>
      </c>
      <c r="D138" s="76">
        <v>0</v>
      </c>
      <c r="E138" s="76">
        <v>2</v>
      </c>
      <c r="F138" s="76">
        <v>0</v>
      </c>
      <c r="G138" s="76">
        <v>1</v>
      </c>
      <c r="H138" s="101"/>
      <c r="I138" s="101"/>
      <c r="J138" s="146"/>
      <c r="K138" s="193" t="s">
        <v>160</v>
      </c>
      <c r="L138" s="193"/>
      <c r="M138" s="193"/>
      <c r="N138" s="193"/>
      <c r="O138" s="185">
        <f>+PI!J142</f>
        <v>21745</v>
      </c>
      <c r="P138" s="163"/>
      <c r="Q138" s="163"/>
    </row>
    <row r="139" spans="1:17" ht="32.25" customHeight="1" x14ac:dyDescent="0.25">
      <c r="A139" s="150">
        <v>16</v>
      </c>
      <c r="B139" s="151">
        <v>8</v>
      </c>
      <c r="C139" s="151">
        <v>1</v>
      </c>
      <c r="D139" s="152">
        <v>0</v>
      </c>
      <c r="E139" s="152">
        <v>2</v>
      </c>
      <c r="F139" s="152">
        <v>0</v>
      </c>
      <c r="G139" s="152">
        <v>2</v>
      </c>
      <c r="H139" s="127"/>
      <c r="I139" s="127"/>
      <c r="J139" s="153"/>
      <c r="K139" s="205" t="s">
        <v>317</v>
      </c>
      <c r="L139" s="205"/>
      <c r="M139" s="205"/>
      <c r="N139" s="205"/>
      <c r="O139" s="185">
        <f>+PI!J143</f>
        <v>29776</v>
      </c>
      <c r="P139" s="163"/>
      <c r="Q139" s="163"/>
    </row>
    <row r="140" spans="1:17" ht="15" customHeight="1" x14ac:dyDescent="0.25">
      <c r="A140" s="85">
        <v>2</v>
      </c>
      <c r="B140" s="188" t="s">
        <v>173</v>
      </c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64"/>
      <c r="P140" s="165"/>
      <c r="Q140" s="163">
        <f>Q141+Q153+Q159+Q146</f>
        <v>46961598</v>
      </c>
    </row>
    <row r="141" spans="1:17" ht="14.25" customHeight="1" x14ac:dyDescent="0.25">
      <c r="A141" s="85">
        <v>25</v>
      </c>
      <c r="B141" s="188" t="s">
        <v>171</v>
      </c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64"/>
      <c r="P141" s="165"/>
      <c r="Q141" s="163">
        <f>P142+P149</f>
        <v>40291340</v>
      </c>
    </row>
    <row r="142" spans="1:17" ht="15.75" customHeight="1" x14ac:dyDescent="0.25">
      <c r="A142" s="86">
        <v>25</v>
      </c>
      <c r="B142" s="73">
        <v>8</v>
      </c>
      <c r="C142" s="74" t="s">
        <v>14</v>
      </c>
      <c r="D142" s="75" t="s">
        <v>9</v>
      </c>
      <c r="E142" s="76">
        <v>0</v>
      </c>
      <c r="F142" s="76">
        <v>0</v>
      </c>
      <c r="G142" s="76">
        <v>0</v>
      </c>
      <c r="H142" s="83"/>
      <c r="I142" s="189" t="s">
        <v>95</v>
      </c>
      <c r="J142" s="189"/>
      <c r="K142" s="189"/>
      <c r="L142" s="189"/>
      <c r="M142" s="189"/>
      <c r="N142" s="189"/>
      <c r="O142" s="162"/>
      <c r="P142" s="163">
        <f>P143</f>
        <v>40291340</v>
      </c>
      <c r="Q142" s="163"/>
    </row>
    <row r="143" spans="1:17" ht="21.75" customHeight="1" x14ac:dyDescent="0.25">
      <c r="A143" s="86">
        <v>25</v>
      </c>
      <c r="B143" s="73">
        <v>8</v>
      </c>
      <c r="C143" s="74" t="s">
        <v>14</v>
      </c>
      <c r="D143" s="75" t="s">
        <v>9</v>
      </c>
      <c r="E143" s="76">
        <v>2</v>
      </c>
      <c r="F143" s="76">
        <v>0</v>
      </c>
      <c r="G143" s="76">
        <v>0</v>
      </c>
      <c r="H143" s="83"/>
      <c r="I143" s="189" t="s">
        <v>266</v>
      </c>
      <c r="J143" s="189"/>
      <c r="K143" s="189"/>
      <c r="L143" s="189"/>
      <c r="M143" s="189"/>
      <c r="N143" s="189"/>
      <c r="O143" s="162"/>
      <c r="P143" s="161">
        <f>SUM(O144:O145)</f>
        <v>40291340</v>
      </c>
      <c r="Q143" s="163"/>
    </row>
    <row r="144" spans="1:17" ht="39" customHeight="1" x14ac:dyDescent="0.25">
      <c r="A144" s="86">
        <v>25</v>
      </c>
      <c r="B144" s="74" t="s">
        <v>31</v>
      </c>
      <c r="C144" s="73">
        <v>2</v>
      </c>
      <c r="D144" s="76">
        <v>0</v>
      </c>
      <c r="E144" s="76">
        <v>2</v>
      </c>
      <c r="F144" s="76">
        <v>0</v>
      </c>
      <c r="G144" s="76">
        <v>1</v>
      </c>
      <c r="H144" s="101"/>
      <c r="I144" s="101"/>
      <c r="J144" s="101"/>
      <c r="K144" s="193" t="s">
        <v>267</v>
      </c>
      <c r="L144" s="193"/>
      <c r="M144" s="193"/>
      <c r="N144" s="193"/>
      <c r="O144" s="162">
        <f>+PI!J148</f>
        <v>23092117</v>
      </c>
      <c r="P144" s="163"/>
      <c r="Q144" s="163"/>
    </row>
    <row r="145" spans="1:17" ht="38.25" customHeight="1" x14ac:dyDescent="0.25">
      <c r="A145" s="86">
        <v>25</v>
      </c>
      <c r="B145" s="74" t="s">
        <v>31</v>
      </c>
      <c r="C145" s="73">
        <v>2</v>
      </c>
      <c r="D145" s="76">
        <v>0</v>
      </c>
      <c r="E145" s="76">
        <v>2</v>
      </c>
      <c r="F145" s="76">
        <v>0</v>
      </c>
      <c r="G145" s="76">
        <v>2</v>
      </c>
      <c r="H145" s="101"/>
      <c r="I145" s="101"/>
      <c r="J145" s="101"/>
      <c r="K145" s="193" t="s">
        <v>268</v>
      </c>
      <c r="L145" s="193"/>
      <c r="M145" s="193"/>
      <c r="N145" s="193"/>
      <c r="O145" s="162">
        <f>+PI!J149</f>
        <v>17199223</v>
      </c>
      <c r="P145" s="163"/>
      <c r="Q145" s="163"/>
    </row>
    <row r="146" spans="1:17" ht="14.25" customHeight="1" x14ac:dyDescent="0.25">
      <c r="A146" s="86">
        <v>26</v>
      </c>
      <c r="B146" s="201" t="s">
        <v>172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162"/>
      <c r="P146" s="163"/>
      <c r="Q146" s="163">
        <f>P147</f>
        <v>6670258</v>
      </c>
    </row>
    <row r="147" spans="1:17" ht="18.75" customHeight="1" x14ac:dyDescent="0.25">
      <c r="A147" s="86">
        <v>26</v>
      </c>
      <c r="B147" s="74" t="s">
        <v>31</v>
      </c>
      <c r="C147" s="73">
        <v>2</v>
      </c>
      <c r="D147" s="76">
        <v>0</v>
      </c>
      <c r="E147" s="76">
        <v>3</v>
      </c>
      <c r="F147" s="76">
        <v>0</v>
      </c>
      <c r="G147" s="76">
        <v>0</v>
      </c>
      <c r="H147" s="101"/>
      <c r="I147" s="189" t="s">
        <v>307</v>
      </c>
      <c r="J147" s="189"/>
      <c r="K147" s="189"/>
      <c r="L147" s="189"/>
      <c r="M147" s="189"/>
      <c r="N147" s="189"/>
      <c r="O147" s="162"/>
      <c r="P147" s="163">
        <f>O148</f>
        <v>6670258</v>
      </c>
      <c r="Q147" s="163"/>
    </row>
    <row r="148" spans="1:17" ht="25.5" customHeight="1" x14ac:dyDescent="0.25">
      <c r="A148" s="86">
        <v>26</v>
      </c>
      <c r="B148" s="74" t="s">
        <v>31</v>
      </c>
      <c r="C148" s="73">
        <v>2</v>
      </c>
      <c r="D148" s="76">
        <v>0</v>
      </c>
      <c r="E148" s="76">
        <v>3</v>
      </c>
      <c r="F148" s="76">
        <v>0</v>
      </c>
      <c r="G148" s="76">
        <v>1</v>
      </c>
      <c r="H148" s="101"/>
      <c r="I148" s="101"/>
      <c r="J148" s="101"/>
      <c r="K148" s="193" t="s">
        <v>94</v>
      </c>
      <c r="L148" s="193"/>
      <c r="M148" s="193"/>
      <c r="N148" s="193"/>
      <c r="O148" s="162">
        <f>+PI!J152</f>
        <v>6670258</v>
      </c>
      <c r="P148" s="163"/>
      <c r="Q148" s="163"/>
    </row>
    <row r="149" spans="1:17" ht="15.75" customHeight="1" x14ac:dyDescent="0.25">
      <c r="A149" s="86">
        <v>25</v>
      </c>
      <c r="B149" s="74" t="s">
        <v>31</v>
      </c>
      <c r="C149" s="73">
        <v>3</v>
      </c>
      <c r="D149" s="76">
        <v>0</v>
      </c>
      <c r="E149" s="76">
        <v>0</v>
      </c>
      <c r="F149" s="76">
        <v>0</v>
      </c>
      <c r="G149" s="76">
        <v>0</v>
      </c>
      <c r="H149" s="83"/>
      <c r="I149" s="189" t="s">
        <v>98</v>
      </c>
      <c r="J149" s="189"/>
      <c r="K149" s="189"/>
      <c r="L149" s="189"/>
      <c r="M149" s="189"/>
      <c r="N149" s="189"/>
      <c r="O149" s="162"/>
      <c r="P149" s="163">
        <f>SUM(P150)</f>
        <v>0</v>
      </c>
      <c r="Q149" s="163"/>
    </row>
    <row r="150" spans="1:17" ht="30" customHeight="1" x14ac:dyDescent="0.25">
      <c r="A150" s="86">
        <v>25</v>
      </c>
      <c r="B150" s="74" t="s">
        <v>31</v>
      </c>
      <c r="C150" s="74" t="s">
        <v>20</v>
      </c>
      <c r="D150" s="75" t="s">
        <v>9</v>
      </c>
      <c r="E150" s="76">
        <v>8</v>
      </c>
      <c r="F150" s="76">
        <v>0</v>
      </c>
      <c r="G150" s="76">
        <v>0</v>
      </c>
      <c r="H150" s="101"/>
      <c r="I150" s="101"/>
      <c r="J150" s="189" t="s">
        <v>269</v>
      </c>
      <c r="K150" s="189"/>
      <c r="L150" s="189"/>
      <c r="M150" s="189"/>
      <c r="N150" s="189"/>
      <c r="O150" s="162"/>
      <c r="P150" s="161">
        <f>SUM(O151:O152)</f>
        <v>0</v>
      </c>
      <c r="Q150" s="163"/>
    </row>
    <row r="151" spans="1:17" ht="15.75" customHeight="1" x14ac:dyDescent="0.25">
      <c r="A151" s="86">
        <v>25</v>
      </c>
      <c r="B151" s="74" t="s">
        <v>31</v>
      </c>
      <c r="C151" s="74" t="s">
        <v>20</v>
      </c>
      <c r="D151" s="75" t="s">
        <v>9</v>
      </c>
      <c r="E151" s="76">
        <v>8</v>
      </c>
      <c r="F151" s="76">
        <v>0</v>
      </c>
      <c r="G151" s="76">
        <v>1</v>
      </c>
      <c r="H151" s="101"/>
      <c r="I151" s="101"/>
      <c r="J151" s="146"/>
      <c r="K151" s="193" t="s">
        <v>99</v>
      </c>
      <c r="L151" s="193"/>
      <c r="M151" s="193"/>
      <c r="N151" s="193"/>
      <c r="O151" s="162">
        <v>0</v>
      </c>
      <c r="P151" s="163"/>
      <c r="Q151" s="163"/>
    </row>
    <row r="152" spans="1:17" ht="27" customHeight="1" x14ac:dyDescent="0.25">
      <c r="A152" s="86">
        <v>25</v>
      </c>
      <c r="B152" s="74" t="s">
        <v>31</v>
      </c>
      <c r="C152" s="74" t="s">
        <v>20</v>
      </c>
      <c r="D152" s="75" t="s">
        <v>9</v>
      </c>
      <c r="E152" s="76">
        <v>8</v>
      </c>
      <c r="F152" s="76">
        <v>0</v>
      </c>
      <c r="G152" s="76">
        <v>3</v>
      </c>
      <c r="H152" s="101"/>
      <c r="I152" s="101"/>
      <c r="J152" s="146"/>
      <c r="K152" s="193" t="s">
        <v>100</v>
      </c>
      <c r="L152" s="193"/>
      <c r="M152" s="193"/>
      <c r="N152" s="193"/>
      <c r="O152" s="162">
        <v>0</v>
      </c>
      <c r="P152" s="163"/>
      <c r="Q152" s="163"/>
    </row>
    <row r="153" spans="1:17" ht="15" customHeight="1" x14ac:dyDescent="0.25">
      <c r="A153" s="85">
        <v>26</v>
      </c>
      <c r="B153" s="201" t="s">
        <v>172</v>
      </c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162"/>
      <c r="P153" s="163"/>
      <c r="Q153" s="163">
        <f>P154</f>
        <v>0</v>
      </c>
    </row>
    <row r="154" spans="1:17" ht="15.75" customHeight="1" x14ac:dyDescent="0.25">
      <c r="A154" s="86">
        <v>26</v>
      </c>
      <c r="B154" s="74" t="s">
        <v>31</v>
      </c>
      <c r="C154" s="73">
        <v>3</v>
      </c>
      <c r="D154" s="76">
        <v>0</v>
      </c>
      <c r="E154" s="76">
        <v>0</v>
      </c>
      <c r="F154" s="76">
        <v>0</v>
      </c>
      <c r="G154" s="76">
        <v>0</v>
      </c>
      <c r="H154" s="83"/>
      <c r="I154" s="189" t="s">
        <v>98</v>
      </c>
      <c r="J154" s="189"/>
      <c r="K154" s="189"/>
      <c r="L154" s="189"/>
      <c r="M154" s="189"/>
      <c r="N154" s="189"/>
      <c r="O154" s="162"/>
      <c r="P154" s="163">
        <f>SUM(O155:O157)</f>
        <v>0</v>
      </c>
      <c r="Q154" s="163"/>
    </row>
    <row r="155" spans="1:17" ht="16.5" customHeight="1" x14ac:dyDescent="0.25">
      <c r="A155" s="86">
        <v>26</v>
      </c>
      <c r="B155" s="74" t="s">
        <v>31</v>
      </c>
      <c r="C155" s="74" t="s">
        <v>20</v>
      </c>
      <c r="D155" s="75" t="s">
        <v>14</v>
      </c>
      <c r="E155" s="76">
        <v>1</v>
      </c>
      <c r="F155" s="76">
        <v>0</v>
      </c>
      <c r="G155" s="76">
        <v>0</v>
      </c>
      <c r="H155" s="101"/>
      <c r="I155" s="101"/>
      <c r="J155" s="193" t="s">
        <v>166</v>
      </c>
      <c r="K155" s="193"/>
      <c r="L155" s="193"/>
      <c r="M155" s="193"/>
      <c r="N155" s="193"/>
      <c r="O155" s="162">
        <f>PI!J159</f>
        <v>0</v>
      </c>
      <c r="P155" s="167"/>
      <c r="Q155" s="163"/>
    </row>
    <row r="156" spans="1:17" ht="16.5" customHeight="1" x14ac:dyDescent="0.25">
      <c r="A156" s="86">
        <v>26</v>
      </c>
      <c r="B156" s="74" t="s">
        <v>31</v>
      </c>
      <c r="C156" s="74" t="s">
        <v>20</v>
      </c>
      <c r="D156" s="75" t="s">
        <v>14</v>
      </c>
      <c r="E156" s="76">
        <v>2</v>
      </c>
      <c r="F156" s="76">
        <v>0</v>
      </c>
      <c r="G156" s="76">
        <v>0</v>
      </c>
      <c r="H156" s="101"/>
      <c r="I156" s="101"/>
      <c r="J156" s="193" t="s">
        <v>270</v>
      </c>
      <c r="K156" s="193"/>
      <c r="L156" s="193"/>
      <c r="M156" s="193"/>
      <c r="N156" s="193"/>
      <c r="O156" s="162">
        <f>PI!J160</f>
        <v>0</v>
      </c>
      <c r="P156" s="163"/>
      <c r="Q156" s="163"/>
    </row>
    <row r="157" spans="1:17" ht="21" customHeight="1" x14ac:dyDescent="0.25">
      <c r="A157" s="86">
        <v>26</v>
      </c>
      <c r="B157" s="74" t="s">
        <v>31</v>
      </c>
      <c r="C157" s="74" t="s">
        <v>20</v>
      </c>
      <c r="D157" s="75" t="s">
        <v>14</v>
      </c>
      <c r="E157" s="76">
        <v>3</v>
      </c>
      <c r="F157" s="76">
        <v>0</v>
      </c>
      <c r="G157" s="76">
        <v>0</v>
      </c>
      <c r="H157" s="101"/>
      <c r="I157" s="101"/>
      <c r="J157" s="193" t="s">
        <v>271</v>
      </c>
      <c r="K157" s="193"/>
      <c r="L157" s="193"/>
      <c r="M157" s="193"/>
      <c r="N157" s="193"/>
      <c r="O157" s="162">
        <f>PI!J161</f>
        <v>0</v>
      </c>
      <c r="P157" s="163"/>
      <c r="Q157" s="163"/>
    </row>
    <row r="158" spans="1:17" ht="15" customHeight="1" x14ac:dyDescent="0.25">
      <c r="A158" s="85">
        <v>27</v>
      </c>
      <c r="B158" s="201" t="s">
        <v>283</v>
      </c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162"/>
      <c r="P158" s="163"/>
      <c r="Q158" s="163">
        <f>Q159</f>
        <v>0</v>
      </c>
    </row>
    <row r="159" spans="1:17" ht="24" customHeight="1" x14ac:dyDescent="0.25">
      <c r="A159" s="85">
        <v>27</v>
      </c>
      <c r="B159" s="73">
        <v>9</v>
      </c>
      <c r="C159" s="74" t="s">
        <v>9</v>
      </c>
      <c r="D159" s="75" t="s">
        <v>9</v>
      </c>
      <c r="E159" s="76">
        <v>0</v>
      </c>
      <c r="F159" s="76">
        <v>0</v>
      </c>
      <c r="G159" s="76">
        <v>0</v>
      </c>
      <c r="H159" s="202" t="s">
        <v>272</v>
      </c>
      <c r="I159" s="202"/>
      <c r="J159" s="203"/>
      <c r="K159" s="203"/>
      <c r="L159" s="203"/>
      <c r="M159" s="203"/>
      <c r="N159" s="203"/>
      <c r="O159" s="162"/>
      <c r="P159" s="163"/>
      <c r="Q159" s="163">
        <f>P160</f>
        <v>0</v>
      </c>
    </row>
    <row r="160" spans="1:17" ht="15.75" customHeight="1" x14ac:dyDescent="0.25">
      <c r="A160" s="86">
        <v>27</v>
      </c>
      <c r="B160" s="73">
        <v>9</v>
      </c>
      <c r="C160" s="73">
        <v>3</v>
      </c>
      <c r="D160" s="76">
        <v>0</v>
      </c>
      <c r="E160" s="76">
        <v>0</v>
      </c>
      <c r="F160" s="76">
        <v>0</v>
      </c>
      <c r="G160" s="76">
        <v>0</v>
      </c>
      <c r="H160" s="83"/>
      <c r="I160" s="189" t="s">
        <v>273</v>
      </c>
      <c r="J160" s="189"/>
      <c r="K160" s="189"/>
      <c r="L160" s="189"/>
      <c r="M160" s="189"/>
      <c r="N160" s="189"/>
      <c r="O160" s="162"/>
      <c r="P160" s="163">
        <f>SUM(O161:O163)</f>
        <v>0</v>
      </c>
      <c r="Q160" s="163"/>
    </row>
    <row r="161" spans="1:18" ht="24" customHeight="1" x14ac:dyDescent="0.25">
      <c r="A161" s="86">
        <v>27</v>
      </c>
      <c r="B161" s="73">
        <v>9</v>
      </c>
      <c r="C161" s="74" t="s">
        <v>20</v>
      </c>
      <c r="D161" s="75" t="s">
        <v>9</v>
      </c>
      <c r="E161" s="76">
        <v>1</v>
      </c>
      <c r="F161" s="76">
        <v>0</v>
      </c>
      <c r="G161" s="76">
        <v>0</v>
      </c>
      <c r="H161" s="101"/>
      <c r="I161" s="101"/>
      <c r="J161" s="193" t="s">
        <v>274</v>
      </c>
      <c r="K161" s="193"/>
      <c r="L161" s="193"/>
      <c r="M161" s="193"/>
      <c r="N161" s="193"/>
      <c r="O161" s="162">
        <f>PI!J165</f>
        <v>0</v>
      </c>
      <c r="P161" s="163"/>
      <c r="Q161" s="163"/>
    </row>
    <row r="162" spans="1:18" ht="16.5" customHeight="1" x14ac:dyDescent="0.25">
      <c r="A162" s="86">
        <v>27</v>
      </c>
      <c r="B162" s="73">
        <v>9</v>
      </c>
      <c r="C162" s="74" t="s">
        <v>20</v>
      </c>
      <c r="D162" s="75" t="s">
        <v>9</v>
      </c>
      <c r="E162" s="76">
        <v>2</v>
      </c>
      <c r="F162" s="76">
        <v>0</v>
      </c>
      <c r="G162" s="76">
        <v>0</v>
      </c>
      <c r="H162" s="101"/>
      <c r="I162" s="101"/>
      <c r="J162" s="193" t="s">
        <v>275</v>
      </c>
      <c r="K162" s="193"/>
      <c r="L162" s="193"/>
      <c r="M162" s="193"/>
      <c r="N162" s="193"/>
      <c r="O162" s="162">
        <f>PI!J166</f>
        <v>0</v>
      </c>
      <c r="P162" s="163"/>
      <c r="Q162" s="163"/>
    </row>
    <row r="163" spans="1:18" ht="16.5" customHeight="1" x14ac:dyDescent="0.25">
      <c r="A163" s="86">
        <v>27</v>
      </c>
      <c r="B163" s="73">
        <v>9</v>
      </c>
      <c r="C163" s="74" t="s">
        <v>20</v>
      </c>
      <c r="D163" s="75" t="s">
        <v>9</v>
      </c>
      <c r="E163" s="76">
        <v>3</v>
      </c>
      <c r="F163" s="76">
        <v>0</v>
      </c>
      <c r="G163" s="76">
        <v>0</v>
      </c>
      <c r="H163" s="101"/>
      <c r="I163" s="101"/>
      <c r="J163" s="193" t="s">
        <v>276</v>
      </c>
      <c r="K163" s="193"/>
      <c r="L163" s="193"/>
      <c r="M163" s="193"/>
      <c r="N163" s="193"/>
      <c r="O163" s="162">
        <f>PI!J167</f>
        <v>0</v>
      </c>
      <c r="P163" s="163"/>
      <c r="Q163" s="163"/>
    </row>
    <row r="164" spans="1:18" ht="13.5" customHeight="1" x14ac:dyDescent="0.25">
      <c r="A164" s="85">
        <v>1</v>
      </c>
      <c r="B164" s="188" t="s">
        <v>168</v>
      </c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  <c r="M164" s="188"/>
      <c r="N164" s="188"/>
      <c r="O164" s="162"/>
      <c r="P164" s="163"/>
      <c r="Q164" s="163">
        <f>Q165</f>
        <v>0</v>
      </c>
    </row>
    <row r="165" spans="1:18" ht="13.5" customHeight="1" x14ac:dyDescent="0.25">
      <c r="A165" s="85">
        <v>12</v>
      </c>
      <c r="B165" s="188" t="s">
        <v>174</v>
      </c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62"/>
      <c r="P165" s="163"/>
      <c r="Q165" s="163">
        <f>Q166</f>
        <v>0</v>
      </c>
    </row>
    <row r="166" spans="1:18" ht="14.25" customHeight="1" x14ac:dyDescent="0.25">
      <c r="A166" s="86">
        <v>12</v>
      </c>
      <c r="B166" s="73">
        <v>0</v>
      </c>
      <c r="C166" s="74" t="s">
        <v>9</v>
      </c>
      <c r="D166" s="75" t="s">
        <v>9</v>
      </c>
      <c r="E166" s="76">
        <v>0</v>
      </c>
      <c r="F166" s="76">
        <v>0</v>
      </c>
      <c r="G166" s="76">
        <v>0</v>
      </c>
      <c r="H166" s="189" t="s">
        <v>102</v>
      </c>
      <c r="I166" s="189"/>
      <c r="J166" s="189"/>
      <c r="K166" s="189"/>
      <c r="L166" s="189"/>
      <c r="M166" s="189"/>
      <c r="N166" s="189"/>
      <c r="O166" s="162"/>
      <c r="P166" s="163"/>
      <c r="Q166" s="163">
        <f>P167</f>
        <v>0</v>
      </c>
    </row>
    <row r="167" spans="1:18" ht="14.25" customHeight="1" x14ac:dyDescent="0.25">
      <c r="A167" s="86">
        <v>12</v>
      </c>
      <c r="B167" s="73">
        <v>0</v>
      </c>
      <c r="C167" s="74" t="s">
        <v>20</v>
      </c>
      <c r="D167" s="75" t="s">
        <v>9</v>
      </c>
      <c r="E167" s="80">
        <v>0</v>
      </c>
      <c r="F167" s="76">
        <v>0</v>
      </c>
      <c r="G167" s="76">
        <v>0</v>
      </c>
      <c r="H167" s="83"/>
      <c r="I167" s="189" t="s">
        <v>300</v>
      </c>
      <c r="J167" s="189"/>
      <c r="K167" s="189"/>
      <c r="L167" s="189"/>
      <c r="M167" s="189"/>
      <c r="N167" s="189"/>
      <c r="O167" s="162"/>
      <c r="P167" s="163">
        <f>O168</f>
        <v>0</v>
      </c>
      <c r="Q167" s="163"/>
    </row>
    <row r="168" spans="1:18" ht="14.25" customHeight="1" x14ac:dyDescent="0.25">
      <c r="A168" s="86">
        <v>12</v>
      </c>
      <c r="B168" s="73">
        <v>0</v>
      </c>
      <c r="C168" s="74" t="s">
        <v>20</v>
      </c>
      <c r="D168" s="75" t="s">
        <v>9</v>
      </c>
      <c r="E168" s="80">
        <v>1</v>
      </c>
      <c r="F168" s="76">
        <v>0</v>
      </c>
      <c r="G168" s="76">
        <v>0</v>
      </c>
      <c r="H168" s="101"/>
      <c r="I168" s="101"/>
      <c r="J168" s="193" t="s">
        <v>300</v>
      </c>
      <c r="K168" s="193"/>
      <c r="L168" s="193"/>
      <c r="M168" s="193"/>
      <c r="N168" s="193"/>
      <c r="O168" s="162">
        <f>PI!J172</f>
        <v>0</v>
      </c>
      <c r="P168" s="173"/>
      <c r="Q168" s="173"/>
    </row>
    <row r="169" spans="1:18" ht="19.5" customHeight="1" x14ac:dyDescent="0.25">
      <c r="A169" s="187" t="s">
        <v>104</v>
      </c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57">
        <f>+SUM(O5:O168)</f>
        <v>95255392</v>
      </c>
      <c r="P169" s="157">
        <f>SUM(P5:P168)-P10-P36-P111-P50-P125-P143-P149-P137</f>
        <v>95255392</v>
      </c>
      <c r="Q169" s="157">
        <f>SUM(Q3,Q122,Q140,Q164)</f>
        <v>95255392</v>
      </c>
      <c r="R169" s="96"/>
    </row>
    <row r="170" spans="1:18" x14ac:dyDescent="0.25">
      <c r="P170" s="99">
        <f>+P169-O169</f>
        <v>0</v>
      </c>
      <c r="Q170" s="99"/>
    </row>
    <row r="171" spans="1:18" x14ac:dyDescent="0.25">
      <c r="A171" s="195" t="s">
        <v>175</v>
      </c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7"/>
      <c r="P171" s="87"/>
    </row>
    <row r="172" spans="1:18" ht="18.75" customHeight="1" x14ac:dyDescent="0.25">
      <c r="A172" s="194" t="s">
        <v>176</v>
      </c>
      <c r="B172" s="194"/>
      <c r="C172" s="194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88" t="s">
        <v>177</v>
      </c>
      <c r="P172" s="87"/>
    </row>
    <row r="173" spans="1:18" ht="18.75" customHeight="1" x14ac:dyDescent="0.25">
      <c r="A173" s="73">
        <v>1</v>
      </c>
      <c r="B173" s="188" t="s">
        <v>178</v>
      </c>
      <c r="C173" s="188"/>
      <c r="D173" s="188"/>
      <c r="E173" s="188"/>
      <c r="F173" s="188"/>
      <c r="G173" s="188"/>
      <c r="H173" s="188"/>
      <c r="I173" s="188"/>
      <c r="J173" s="188"/>
      <c r="K173" s="188"/>
      <c r="L173" s="188"/>
      <c r="M173" s="188"/>
      <c r="N173" s="161"/>
      <c r="O173" s="161">
        <f>SUM(N174:N178)</f>
        <v>48293794</v>
      </c>
      <c r="P173" s="98"/>
    </row>
    <row r="174" spans="1:18" x14ac:dyDescent="0.25">
      <c r="A174" s="76">
        <v>11</v>
      </c>
      <c r="B174" s="190" t="s">
        <v>179</v>
      </c>
      <c r="C174" s="191"/>
      <c r="D174" s="191"/>
      <c r="E174" s="191"/>
      <c r="F174" s="191"/>
      <c r="G174" s="191"/>
      <c r="H174" s="191"/>
      <c r="I174" s="191"/>
      <c r="J174" s="191"/>
      <c r="K174" s="191"/>
      <c r="L174" s="191"/>
      <c r="M174" s="192"/>
      <c r="N174" s="162">
        <f>Q4</f>
        <v>3677711</v>
      </c>
      <c r="O174" s="161"/>
      <c r="P174" s="98"/>
    </row>
    <row r="175" spans="1:18" x14ac:dyDescent="0.25">
      <c r="A175" s="76">
        <v>12</v>
      </c>
      <c r="B175" s="190" t="s">
        <v>184</v>
      </c>
      <c r="C175" s="191"/>
      <c r="D175" s="191"/>
      <c r="E175" s="191"/>
      <c r="F175" s="191"/>
      <c r="G175" s="191"/>
      <c r="H175" s="191"/>
      <c r="I175" s="191"/>
      <c r="J175" s="191"/>
      <c r="K175" s="191"/>
      <c r="L175" s="191"/>
      <c r="M175" s="192"/>
      <c r="N175" s="162">
        <f>Q165</f>
        <v>0</v>
      </c>
      <c r="O175" s="161"/>
      <c r="P175" s="98"/>
    </row>
    <row r="176" spans="1:18" x14ac:dyDescent="0.25">
      <c r="A176" s="76">
        <v>14</v>
      </c>
      <c r="B176" s="190" t="s">
        <v>183</v>
      </c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2"/>
      <c r="N176" s="162">
        <f>Q109</f>
        <v>1055003</v>
      </c>
      <c r="O176" s="161"/>
      <c r="P176" s="98"/>
    </row>
    <row r="177" spans="1:16" x14ac:dyDescent="0.25">
      <c r="A177" s="76">
        <v>15</v>
      </c>
      <c r="B177" s="190" t="s">
        <v>182</v>
      </c>
      <c r="C177" s="191"/>
      <c r="D177" s="191"/>
      <c r="E177" s="191"/>
      <c r="F177" s="191"/>
      <c r="G177" s="191"/>
      <c r="H177" s="191"/>
      <c r="I177" s="191"/>
      <c r="J177" s="191"/>
      <c r="K177" s="191"/>
      <c r="L177" s="191"/>
      <c r="M177" s="192"/>
      <c r="N177" s="162">
        <f>P125</f>
        <v>43509559</v>
      </c>
      <c r="O177" s="161"/>
      <c r="P177" s="98"/>
    </row>
    <row r="178" spans="1:16" x14ac:dyDescent="0.25">
      <c r="A178" s="76">
        <v>16</v>
      </c>
      <c r="B178" s="190" t="s">
        <v>180</v>
      </c>
      <c r="C178" s="191"/>
      <c r="D178" s="191"/>
      <c r="E178" s="191"/>
      <c r="F178" s="191"/>
      <c r="G178" s="191"/>
      <c r="H178" s="191"/>
      <c r="I178" s="191"/>
      <c r="J178" s="191"/>
      <c r="K178" s="191"/>
      <c r="L178" s="191"/>
      <c r="M178" s="192"/>
      <c r="N178" s="162">
        <f>+P137</f>
        <v>51521</v>
      </c>
      <c r="O178" s="161"/>
      <c r="P178" s="98"/>
    </row>
    <row r="179" spans="1:16" x14ac:dyDescent="0.25">
      <c r="A179" s="73">
        <v>2</v>
      </c>
      <c r="B179" s="188" t="s">
        <v>181</v>
      </c>
      <c r="C179" s="188"/>
      <c r="D179" s="188"/>
      <c r="E179" s="188"/>
      <c r="F179" s="188"/>
      <c r="G179" s="188"/>
      <c r="H179" s="188"/>
      <c r="I179" s="188"/>
      <c r="J179" s="188"/>
      <c r="K179" s="188"/>
      <c r="L179" s="188"/>
      <c r="M179" s="188"/>
      <c r="N179" s="161"/>
      <c r="O179" s="161">
        <f>SUM(N180:N182)</f>
        <v>46961598</v>
      </c>
      <c r="P179" s="98"/>
    </row>
    <row r="180" spans="1:16" x14ac:dyDescent="0.25">
      <c r="A180" s="76">
        <v>25</v>
      </c>
      <c r="B180" s="190" t="s">
        <v>182</v>
      </c>
      <c r="C180" s="191"/>
      <c r="D180" s="191"/>
      <c r="E180" s="191"/>
      <c r="F180" s="191"/>
      <c r="G180" s="191"/>
      <c r="H180" s="191"/>
      <c r="I180" s="191"/>
      <c r="J180" s="191"/>
      <c r="K180" s="191"/>
      <c r="L180" s="191"/>
      <c r="M180" s="192"/>
      <c r="N180" s="162">
        <f>Q141</f>
        <v>40291340</v>
      </c>
      <c r="O180" s="161"/>
      <c r="P180" s="98"/>
    </row>
    <row r="181" spans="1:16" x14ac:dyDescent="0.25">
      <c r="A181" s="76">
        <v>26</v>
      </c>
      <c r="B181" s="190" t="s">
        <v>180</v>
      </c>
      <c r="C181" s="191"/>
      <c r="D181" s="191"/>
      <c r="E181" s="191"/>
      <c r="F181" s="191"/>
      <c r="G181" s="191"/>
      <c r="H181" s="191"/>
      <c r="I181" s="191"/>
      <c r="J181" s="191"/>
      <c r="K181" s="191"/>
      <c r="L181" s="191"/>
      <c r="M181" s="192"/>
      <c r="N181" s="162">
        <f>Q153+Q146</f>
        <v>6670258</v>
      </c>
      <c r="O181" s="161"/>
      <c r="P181" s="98"/>
    </row>
    <row r="182" spans="1:16" ht="28.5" customHeight="1" x14ac:dyDescent="0.25">
      <c r="A182" s="76">
        <v>27</v>
      </c>
      <c r="B182" s="198" t="s">
        <v>185</v>
      </c>
      <c r="C182" s="199"/>
      <c r="D182" s="199"/>
      <c r="E182" s="199"/>
      <c r="F182" s="199"/>
      <c r="G182" s="199"/>
      <c r="H182" s="199"/>
      <c r="I182" s="199"/>
      <c r="J182" s="199"/>
      <c r="K182" s="199"/>
      <c r="L182" s="199"/>
      <c r="M182" s="200"/>
      <c r="N182" s="162">
        <f>Q158</f>
        <v>0</v>
      </c>
      <c r="O182" s="161"/>
      <c r="P182" s="98"/>
    </row>
    <row r="183" spans="1:16" x14ac:dyDescent="0.25">
      <c r="A183" s="194" t="s">
        <v>8</v>
      </c>
      <c r="B183" s="194"/>
      <c r="C183" s="194"/>
      <c r="D183" s="194"/>
      <c r="E183" s="194"/>
      <c r="F183" s="194"/>
      <c r="G183" s="194"/>
      <c r="H183" s="194"/>
      <c r="I183" s="194"/>
      <c r="J183" s="194"/>
      <c r="K183" s="194"/>
      <c r="L183" s="194"/>
      <c r="M183" s="194"/>
      <c r="N183" s="194"/>
      <c r="O183" s="158">
        <f>SUM(O173:O180)</f>
        <v>95255392</v>
      </c>
      <c r="P183" s="98"/>
    </row>
    <row r="194" ht="18.75" customHeight="1" x14ac:dyDescent="0.25"/>
    <row r="196" ht="18.75" customHeight="1" x14ac:dyDescent="0.25"/>
    <row r="205" ht="18.75" customHeight="1" x14ac:dyDescent="0.25"/>
    <row r="210" ht="18.75" customHeight="1" x14ac:dyDescent="0.25"/>
    <row r="211" ht="18.75" customHeight="1" x14ac:dyDescent="0.25"/>
    <row r="212" ht="18.75" customHeight="1" x14ac:dyDescent="0.25"/>
    <row r="218" ht="18.75" customHeight="1" x14ac:dyDescent="0.25"/>
    <row r="252" ht="18.75" customHeight="1" x14ac:dyDescent="0.25"/>
    <row r="264" ht="18.75" customHeight="1" x14ac:dyDescent="0.25"/>
    <row r="267" ht="18.75" customHeight="1" x14ac:dyDescent="0.25"/>
    <row r="268" ht="18.75" customHeight="1" x14ac:dyDescent="0.25"/>
    <row r="269" ht="18.75" customHeight="1" x14ac:dyDescent="0.25"/>
  </sheetData>
  <sheetProtection insertRows="0"/>
  <mergeCells count="186">
    <mergeCell ref="J106:N106"/>
    <mergeCell ref="J87:N87"/>
    <mergeCell ref="J99:N99"/>
    <mergeCell ref="J100:N100"/>
    <mergeCell ref="J101:N101"/>
    <mergeCell ref="J102:N102"/>
    <mergeCell ref="J98:N98"/>
    <mergeCell ref="K57:N57"/>
    <mergeCell ref="I30:N30"/>
    <mergeCell ref="I104:N104"/>
    <mergeCell ref="J105:N105"/>
    <mergeCell ref="I33:N33"/>
    <mergeCell ref="J34:N34"/>
    <mergeCell ref="I35:N35"/>
    <mergeCell ref="H32:N32"/>
    <mergeCell ref="J70:N70"/>
    <mergeCell ref="J37:N37"/>
    <mergeCell ref="J38:N38"/>
    <mergeCell ref="J48:N48"/>
    <mergeCell ref="I49:N49"/>
    <mergeCell ref="I64:N64"/>
    <mergeCell ref="J65:N65"/>
    <mergeCell ref="I69:N69"/>
    <mergeCell ref="I22:N22"/>
    <mergeCell ref="J23:N23"/>
    <mergeCell ref="K62:N62"/>
    <mergeCell ref="J84:N84"/>
    <mergeCell ref="J86:N86"/>
    <mergeCell ref="J103:N103"/>
    <mergeCell ref="J77:N77"/>
    <mergeCell ref="J91:N91"/>
    <mergeCell ref="K56:N56"/>
    <mergeCell ref="I24:N24"/>
    <mergeCell ref="J25:N25"/>
    <mergeCell ref="K54:N54"/>
    <mergeCell ref="I81:N81"/>
    <mergeCell ref="J85:N85"/>
    <mergeCell ref="K60:N60"/>
    <mergeCell ref="K61:N61"/>
    <mergeCell ref="J88:N88"/>
    <mergeCell ref="J89:N89"/>
    <mergeCell ref="J79:N79"/>
    <mergeCell ref="J66:N66"/>
    <mergeCell ref="J90:N90"/>
    <mergeCell ref="J97:N97"/>
    <mergeCell ref="J76:N76"/>
    <mergeCell ref="J31:N31"/>
    <mergeCell ref="I112:N112"/>
    <mergeCell ref="K129:N129"/>
    <mergeCell ref="K130:N130"/>
    <mergeCell ref="K131:N131"/>
    <mergeCell ref="K132:N132"/>
    <mergeCell ref="J113:N113"/>
    <mergeCell ref="I115:N115"/>
    <mergeCell ref="B109:N109"/>
    <mergeCell ref="I117:N117"/>
    <mergeCell ref="I114:N114"/>
    <mergeCell ref="O1:Q1"/>
    <mergeCell ref="J8:N8"/>
    <mergeCell ref="J45:N45"/>
    <mergeCell ref="J39:N39"/>
    <mergeCell ref="J40:N40"/>
    <mergeCell ref="J41:N41"/>
    <mergeCell ref="J42:N42"/>
    <mergeCell ref="J43:N43"/>
    <mergeCell ref="J44:N44"/>
    <mergeCell ref="J28:N28"/>
    <mergeCell ref="J29:N29"/>
    <mergeCell ref="H5:N5"/>
    <mergeCell ref="H26:N26"/>
    <mergeCell ref="I27:N27"/>
    <mergeCell ref="J36:N36"/>
    <mergeCell ref="K12:N12"/>
    <mergeCell ref="K13:N13"/>
    <mergeCell ref="J16:N16"/>
    <mergeCell ref="J14:N14"/>
    <mergeCell ref="B3:N3"/>
    <mergeCell ref="J19:N19"/>
    <mergeCell ref="H1:N2"/>
    <mergeCell ref="J7:N7"/>
    <mergeCell ref="J10:N10"/>
    <mergeCell ref="F2:G2"/>
    <mergeCell ref="J18:N18"/>
    <mergeCell ref="J93:N93"/>
    <mergeCell ref="I96:N96"/>
    <mergeCell ref="J50:N50"/>
    <mergeCell ref="K51:N51"/>
    <mergeCell ref="K52:N52"/>
    <mergeCell ref="H80:N80"/>
    <mergeCell ref="J83:N83"/>
    <mergeCell ref="K55:N55"/>
    <mergeCell ref="K53:N53"/>
    <mergeCell ref="K58:N58"/>
    <mergeCell ref="K59:N59"/>
    <mergeCell ref="H71:N71"/>
    <mergeCell ref="K63:N63"/>
    <mergeCell ref="J74:N74"/>
    <mergeCell ref="J20:N20"/>
    <mergeCell ref="B4:N4"/>
    <mergeCell ref="D2:E2"/>
    <mergeCell ref="J46:N46"/>
    <mergeCell ref="J47:N47"/>
    <mergeCell ref="I78:N78"/>
    <mergeCell ref="K11:N11"/>
    <mergeCell ref="J21:N21"/>
    <mergeCell ref="A1:A2"/>
    <mergeCell ref="J125:N125"/>
    <mergeCell ref="J95:N95"/>
    <mergeCell ref="H121:N121"/>
    <mergeCell ref="J108:N108"/>
    <mergeCell ref="H110:N110"/>
    <mergeCell ref="B122:N122"/>
    <mergeCell ref="B123:N123"/>
    <mergeCell ref="I72:N72"/>
    <mergeCell ref="J92:N92"/>
    <mergeCell ref="J94:N94"/>
    <mergeCell ref="I111:N111"/>
    <mergeCell ref="J75:N75"/>
    <mergeCell ref="J67:N67"/>
    <mergeCell ref="J68:N68"/>
    <mergeCell ref="J82:N82"/>
    <mergeCell ref="J73:N73"/>
    <mergeCell ref="B1:G1"/>
    <mergeCell ref="I6:N6"/>
    <mergeCell ref="I9:N9"/>
    <mergeCell ref="I15:N15"/>
    <mergeCell ref="I17:N17"/>
    <mergeCell ref="I116:N116"/>
    <mergeCell ref="I107:N107"/>
    <mergeCell ref="B164:N164"/>
    <mergeCell ref="B146:N146"/>
    <mergeCell ref="I147:N147"/>
    <mergeCell ref="K148:N148"/>
    <mergeCell ref="H159:N159"/>
    <mergeCell ref="K128:N128"/>
    <mergeCell ref="I118:N118"/>
    <mergeCell ref="K127:N127"/>
    <mergeCell ref="K126:N126"/>
    <mergeCell ref="I119:N119"/>
    <mergeCell ref="J120:N120"/>
    <mergeCell ref="I124:N124"/>
    <mergeCell ref="B141:N141"/>
    <mergeCell ref="B153:N153"/>
    <mergeCell ref="B158:N158"/>
    <mergeCell ref="K139:N139"/>
    <mergeCell ref="K152:N152"/>
    <mergeCell ref="K138:N138"/>
    <mergeCell ref="K135:N135"/>
    <mergeCell ref="K133:N133"/>
    <mergeCell ref="K134:N134"/>
    <mergeCell ref="B179:M179"/>
    <mergeCell ref="B180:M180"/>
    <mergeCell ref="A183:N183"/>
    <mergeCell ref="B176:M176"/>
    <mergeCell ref="A171:O171"/>
    <mergeCell ref="B177:M177"/>
    <mergeCell ref="B182:M182"/>
    <mergeCell ref="B181:M181"/>
    <mergeCell ref="B175:M175"/>
    <mergeCell ref="A172:N172"/>
    <mergeCell ref="B173:M173"/>
    <mergeCell ref="B174:M174"/>
    <mergeCell ref="A169:N169"/>
    <mergeCell ref="B136:N136"/>
    <mergeCell ref="J137:N137"/>
    <mergeCell ref="I142:N142"/>
    <mergeCell ref="B178:M178"/>
    <mergeCell ref="I149:N149"/>
    <mergeCell ref="J150:N150"/>
    <mergeCell ref="J168:N168"/>
    <mergeCell ref="H166:N166"/>
    <mergeCell ref="J156:N156"/>
    <mergeCell ref="I154:N154"/>
    <mergeCell ref="I160:N160"/>
    <mergeCell ref="J161:N161"/>
    <mergeCell ref="J162:N162"/>
    <mergeCell ref="J163:N163"/>
    <mergeCell ref="J155:N155"/>
    <mergeCell ref="J157:N157"/>
    <mergeCell ref="K151:N151"/>
    <mergeCell ref="B165:N165"/>
    <mergeCell ref="B140:N140"/>
    <mergeCell ref="I167:N167"/>
    <mergeCell ref="K144:N144"/>
    <mergeCell ref="I143:N143"/>
    <mergeCell ref="K145:N145"/>
  </mergeCells>
  <conditionalFormatting sqref="O7:O8">
    <cfRule type="expression" dxfId="48" priority="91">
      <formula>ISBLANK(O7)</formula>
    </cfRule>
  </conditionalFormatting>
  <conditionalFormatting sqref="O11:O14">
    <cfRule type="expression" dxfId="47" priority="89">
      <formula>ISBLANK(O11)</formula>
    </cfRule>
  </conditionalFormatting>
  <conditionalFormatting sqref="O16">
    <cfRule type="expression" dxfId="46" priority="41">
      <formula>ISBLANK(O16)</formula>
    </cfRule>
  </conditionalFormatting>
  <conditionalFormatting sqref="O18:O21">
    <cfRule type="expression" dxfId="45" priority="40">
      <formula>ISBLANK(O18)</formula>
    </cfRule>
  </conditionalFormatting>
  <conditionalFormatting sqref="O23 O25">
    <cfRule type="expression" dxfId="44" priority="39">
      <formula>ISBLANK(O23)</formula>
    </cfRule>
  </conditionalFormatting>
  <conditionalFormatting sqref="O28">
    <cfRule type="expression" dxfId="43" priority="38">
      <formula>ISBLANK(O28)</formula>
    </cfRule>
  </conditionalFormatting>
  <conditionalFormatting sqref="O29">
    <cfRule type="expression" dxfId="42" priority="37">
      <formula>ISBLANK(O29)</formula>
    </cfRule>
  </conditionalFormatting>
  <conditionalFormatting sqref="O31">
    <cfRule type="expression" dxfId="41" priority="36">
      <formula>ISBLANK(O31)</formula>
    </cfRule>
  </conditionalFormatting>
  <conditionalFormatting sqref="O34">
    <cfRule type="expression" dxfId="40" priority="35">
      <formula>ISBLANK(O34)</formula>
    </cfRule>
  </conditionalFormatting>
  <conditionalFormatting sqref="O37">
    <cfRule type="expression" dxfId="39" priority="34">
      <formula>ISBLANK(O37)</formula>
    </cfRule>
  </conditionalFormatting>
  <conditionalFormatting sqref="O38">
    <cfRule type="expression" dxfId="38" priority="33">
      <formula>ISBLANK(O38)</formula>
    </cfRule>
  </conditionalFormatting>
  <conditionalFormatting sqref="O39">
    <cfRule type="expression" dxfId="37" priority="32">
      <formula>ISBLANK(O39)</formula>
    </cfRule>
  </conditionalFormatting>
  <conditionalFormatting sqref="O40">
    <cfRule type="expression" dxfId="36" priority="31">
      <formula>ISBLANK(O40)</formula>
    </cfRule>
  </conditionalFormatting>
  <conditionalFormatting sqref="O41">
    <cfRule type="expression" dxfId="35" priority="30">
      <formula>ISBLANK(O41)</formula>
    </cfRule>
  </conditionalFormatting>
  <conditionalFormatting sqref="O42">
    <cfRule type="expression" dxfId="34" priority="29">
      <formula>ISBLANK(O42)</formula>
    </cfRule>
  </conditionalFormatting>
  <conditionalFormatting sqref="O43">
    <cfRule type="expression" dxfId="33" priority="28">
      <formula>ISBLANK(O43)</formula>
    </cfRule>
  </conditionalFormatting>
  <conditionalFormatting sqref="O44">
    <cfRule type="expression" dxfId="32" priority="27">
      <formula>ISBLANK(O44)</formula>
    </cfRule>
  </conditionalFormatting>
  <conditionalFormatting sqref="O45">
    <cfRule type="expression" dxfId="31" priority="26">
      <formula>ISBLANK(O45)</formula>
    </cfRule>
  </conditionalFormatting>
  <conditionalFormatting sqref="O46">
    <cfRule type="expression" dxfId="30" priority="25">
      <formula>ISBLANK(O46)</formula>
    </cfRule>
  </conditionalFormatting>
  <conditionalFormatting sqref="O47">
    <cfRule type="expression" dxfId="29" priority="24">
      <formula>ISBLANK(O47)</formula>
    </cfRule>
  </conditionalFormatting>
  <conditionalFormatting sqref="O48">
    <cfRule type="expression" dxfId="28" priority="23">
      <formula>ISBLANK(O48)</formula>
    </cfRule>
  </conditionalFormatting>
  <conditionalFormatting sqref="O51:O63">
    <cfRule type="expression" dxfId="27" priority="22">
      <formula>ISBLANK(O51)</formula>
    </cfRule>
  </conditionalFormatting>
  <conditionalFormatting sqref="O65:O68">
    <cfRule type="expression" dxfId="26" priority="21">
      <formula>ISBLANK(O65)</formula>
    </cfRule>
  </conditionalFormatting>
  <conditionalFormatting sqref="O70">
    <cfRule type="expression" dxfId="25" priority="20">
      <formula>ISBLANK(O70)</formula>
    </cfRule>
  </conditionalFormatting>
  <conditionalFormatting sqref="O73:O77">
    <cfRule type="expression" dxfId="24" priority="19">
      <formula>ISBLANK(O73)</formula>
    </cfRule>
  </conditionalFormatting>
  <conditionalFormatting sqref="O79">
    <cfRule type="expression" dxfId="23" priority="18">
      <formula>ISBLANK(O79)</formula>
    </cfRule>
  </conditionalFormatting>
  <conditionalFormatting sqref="O82:O95">
    <cfRule type="expression" dxfId="22" priority="17">
      <formula>ISBLANK(O82)</formula>
    </cfRule>
  </conditionalFormatting>
  <conditionalFormatting sqref="O97:O103">
    <cfRule type="expression" dxfId="21" priority="16">
      <formula>ISBLANK(O97)</formula>
    </cfRule>
  </conditionalFormatting>
  <conditionalFormatting sqref="O105:O106">
    <cfRule type="expression" dxfId="20" priority="15">
      <formula>ISBLANK(O105)</formula>
    </cfRule>
  </conditionalFormatting>
  <conditionalFormatting sqref="O108">
    <cfRule type="expression" dxfId="19" priority="14">
      <formula>ISBLANK(O108)</formula>
    </cfRule>
  </conditionalFormatting>
  <conditionalFormatting sqref="O113">
    <cfRule type="expression" dxfId="18" priority="13">
      <formula>ISBLANK(O113)</formula>
    </cfRule>
  </conditionalFormatting>
  <conditionalFormatting sqref="O115">
    <cfRule type="expression" dxfId="17" priority="12">
      <formula>ISBLANK(O115)</formula>
    </cfRule>
  </conditionalFormatting>
  <conditionalFormatting sqref="O117">
    <cfRule type="expression" dxfId="16" priority="11">
      <formula>ISBLANK(O117)</formula>
    </cfRule>
  </conditionalFormatting>
  <conditionalFormatting sqref="O118">
    <cfRule type="expression" dxfId="15" priority="10">
      <formula>ISBLANK(O118)</formula>
    </cfRule>
  </conditionalFormatting>
  <conditionalFormatting sqref="O120">
    <cfRule type="expression" dxfId="14" priority="9">
      <formula>ISBLANK(O120)</formula>
    </cfRule>
  </conditionalFormatting>
  <conditionalFormatting sqref="O126:O135">
    <cfRule type="expression" dxfId="13" priority="8">
      <formula>ISBLANK(O126)</formula>
    </cfRule>
  </conditionalFormatting>
  <conditionalFormatting sqref="O148 O144:O145">
    <cfRule type="expression" dxfId="12" priority="6">
      <formula>ISBLANK(O144)</formula>
    </cfRule>
  </conditionalFormatting>
  <conditionalFormatting sqref="O151:O152">
    <cfRule type="expression" dxfId="11" priority="5">
      <formula>ISBLANK(O151)</formula>
    </cfRule>
  </conditionalFormatting>
  <conditionalFormatting sqref="O155:O157">
    <cfRule type="expression" dxfId="10" priority="4">
      <formula>ISBLANK(O155)</formula>
    </cfRule>
  </conditionalFormatting>
  <conditionalFormatting sqref="O161:O163">
    <cfRule type="expression" dxfId="9" priority="3">
      <formula>ISBLANK(O161)</formula>
    </cfRule>
  </conditionalFormatting>
  <conditionalFormatting sqref="O168">
    <cfRule type="expression" dxfId="8" priority="2">
      <formula>ISBLANK(O168)</formula>
    </cfRule>
  </conditionalFormatting>
  <conditionalFormatting sqref="O138:O139">
    <cfRule type="expression" dxfId="7" priority="1">
      <formula>ISBLANK(O138)</formula>
    </cfRule>
  </conditionalFormatting>
  <pageMargins left="0.23622047244094491" right="0.23622047244094491" top="0.74803149606299213" bottom="0.74803149606299213" header="0.31496062992125984" footer="0.31496062992125984"/>
  <pageSetup paperSize="305" scale="99" fitToHeight="0" orientation="portrait" r:id="rId1"/>
  <headerFooter>
    <oddHeader>&amp;CFORMATO PARA LA ESTIMACIÓN DE LOS IMPORTES POR RUBRO, TIPO, CLASE Y CONCEPTOS DE INGRESOS, CONTENIDOS EN LAS LEYES DE INGRESOS DE LOS MUNICIPIOS DE MICHOACÁN, DEBIDAMENTE ARMONIZADOS</oddHeader>
    <oddFooter>&amp;RPágina &amp;P</oddFooter>
  </headerFooter>
  <ignoredErrors>
    <ignoredError sqref="C81 C107:C108 E28 E34 E23 E31 E7:E8 C6:C10 C27:C31 C14 C37:C49 C54 C51:C52 C56 C58:C62 C72:C74 C78:C79 C142 B149:C150 C33:C35 C64:C70 C76 C17:C22 B144:C14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201"/>
  <sheetViews>
    <sheetView showGridLines="0" zoomScaleNormal="100" workbookViewId="0">
      <pane ySplit="6" topLeftCell="A193" activePane="bottomLeft" state="frozen"/>
      <selection pane="bottomLeft" activeCell="J4" sqref="J4"/>
    </sheetView>
  </sheetViews>
  <sheetFormatPr baseColWidth="10" defaultColWidth="11.42578125" defaultRowHeight="18.75" x14ac:dyDescent="0.25"/>
  <cols>
    <col min="1" max="1" width="3.140625" style="93" customWidth="1"/>
    <col min="2" max="2" width="1.85546875" style="93" customWidth="1"/>
    <col min="3" max="3" width="2.42578125" style="81" customWidth="1"/>
    <col min="4" max="4" width="2" style="81" bestFit="1" customWidth="1"/>
    <col min="5" max="5" width="2" style="81" customWidth="1"/>
    <col min="6" max="6" width="2.140625" style="81" customWidth="1"/>
    <col min="7" max="8" width="2" style="81" bestFit="1" customWidth="1"/>
    <col min="9" max="9" width="41.5703125" style="81" customWidth="1"/>
    <col min="10" max="10" width="17" style="81" bestFit="1" customWidth="1"/>
    <col min="11" max="22" width="14.5703125" style="81" customWidth="1"/>
    <col min="23" max="23" width="11.42578125" style="93" hidden="1" customWidth="1"/>
    <col min="24" max="24" width="16.42578125" style="93" hidden="1" customWidth="1"/>
    <col min="25" max="35" width="11.42578125" style="93" hidden="1" customWidth="1"/>
    <col min="36" max="36" width="17.85546875" style="93" hidden="1" customWidth="1"/>
    <col min="37" max="16384" width="11.42578125" style="93"/>
  </cols>
  <sheetData>
    <row r="1" spans="1:22" customFormat="1" ht="18.600000000000001" customHeight="1" x14ac:dyDescent="0.25">
      <c r="A1" s="212" t="s">
        <v>323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customFormat="1" ht="6" customHeight="1" thickBot="1" x14ac:dyDescent="0.3">
      <c r="A2" s="103"/>
      <c r="B2" s="103"/>
      <c r="C2" s="103"/>
      <c r="D2" s="103"/>
      <c r="E2" s="103"/>
      <c r="F2" s="104"/>
    </row>
    <row r="3" spans="1:22" customFormat="1" ht="14.25" customHeight="1" thickBot="1" x14ac:dyDescent="0.3">
      <c r="A3" s="111" t="s">
        <v>298</v>
      </c>
      <c r="B3" s="112"/>
      <c r="C3" s="112"/>
      <c r="D3" s="112"/>
      <c r="E3" s="112"/>
      <c r="F3" s="112"/>
      <c r="G3" s="112"/>
      <c r="H3" s="112"/>
      <c r="I3" s="237" t="s">
        <v>318</v>
      </c>
      <c r="J3" s="238"/>
      <c r="K3" s="106"/>
      <c r="L3" s="107"/>
      <c r="M3" s="108"/>
      <c r="N3" s="105" t="s">
        <v>326</v>
      </c>
      <c r="O3" s="108"/>
      <c r="P3" s="108"/>
      <c r="Q3" s="108"/>
      <c r="R3" s="108"/>
      <c r="S3" s="108"/>
      <c r="T3" s="108"/>
      <c r="U3" s="108"/>
      <c r="V3" s="109"/>
    </row>
    <row r="4" spans="1:22" customFormat="1" ht="18.75" customHeight="1" thickBot="1" x14ac:dyDescent="0.3">
      <c r="A4" s="240" t="s">
        <v>299</v>
      </c>
      <c r="B4" s="241"/>
      <c r="C4" s="241"/>
      <c r="D4" s="241"/>
      <c r="E4" s="241"/>
      <c r="F4" s="241"/>
      <c r="G4" s="241"/>
      <c r="H4" s="241"/>
      <c r="I4" s="241"/>
      <c r="J4" s="110">
        <f>J173</f>
        <v>95255392</v>
      </c>
      <c r="K4" s="113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5"/>
    </row>
    <row r="5" spans="1:22" s="92" customFormat="1" ht="19.5" customHeight="1" thickBot="1" x14ac:dyDescent="0.3">
      <c r="A5" s="206" t="s">
        <v>167</v>
      </c>
      <c r="B5" s="242" t="s">
        <v>281</v>
      </c>
      <c r="C5" s="215" t="s">
        <v>278</v>
      </c>
      <c r="D5" s="216"/>
      <c r="E5" s="216"/>
      <c r="F5" s="216"/>
      <c r="G5" s="216"/>
      <c r="H5" s="217"/>
      <c r="I5" s="143" t="s">
        <v>279</v>
      </c>
      <c r="J5" s="144" t="s">
        <v>277</v>
      </c>
      <c r="K5" s="144" t="s">
        <v>107</v>
      </c>
      <c r="L5" s="144" t="s">
        <v>108</v>
      </c>
      <c r="M5" s="144" t="s">
        <v>109</v>
      </c>
      <c r="N5" s="144" t="s">
        <v>110</v>
      </c>
      <c r="O5" s="144" t="s">
        <v>111</v>
      </c>
      <c r="P5" s="144" t="s">
        <v>112</v>
      </c>
      <c r="Q5" s="144" t="s">
        <v>113</v>
      </c>
      <c r="R5" s="144" t="s">
        <v>114</v>
      </c>
      <c r="S5" s="144" t="s">
        <v>115</v>
      </c>
      <c r="T5" s="144" t="s">
        <v>116</v>
      </c>
      <c r="U5" s="144" t="s">
        <v>117</v>
      </c>
      <c r="V5" s="144" t="s">
        <v>118</v>
      </c>
    </row>
    <row r="6" spans="1:22" s="92" customFormat="1" ht="13.5" customHeight="1" x14ac:dyDescent="0.25">
      <c r="A6" s="207"/>
      <c r="B6" s="243"/>
      <c r="C6" s="102" t="s">
        <v>2</v>
      </c>
      <c r="D6" s="102" t="s">
        <v>3</v>
      </c>
      <c r="E6" s="218" t="s">
        <v>4</v>
      </c>
      <c r="F6" s="219"/>
      <c r="G6" s="220" t="s">
        <v>5</v>
      </c>
      <c r="H6" s="221"/>
      <c r="I6" s="124" t="s">
        <v>280</v>
      </c>
      <c r="J6" s="145">
        <f>SUM(K6:V6)</f>
        <v>0</v>
      </c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s="92" customFormat="1" ht="13.5" customHeight="1" x14ac:dyDescent="0.25">
      <c r="A7" s="85">
        <v>1</v>
      </c>
      <c r="B7" s="119" t="s">
        <v>168</v>
      </c>
      <c r="C7" s="125"/>
      <c r="D7" s="120"/>
      <c r="E7" s="120"/>
      <c r="F7" s="120"/>
      <c r="G7" s="120"/>
      <c r="H7" s="120"/>
      <c r="I7" s="126"/>
      <c r="J7" s="159">
        <f>SUM(K7:V7)</f>
        <v>4732714</v>
      </c>
      <c r="K7" s="159">
        <f>K8+K113</f>
        <v>972224</v>
      </c>
      <c r="L7" s="159">
        <f t="shared" ref="L7:V7" si="0">L8+L113</f>
        <v>667886</v>
      </c>
      <c r="M7" s="159">
        <f t="shared" si="0"/>
        <v>461423</v>
      </c>
      <c r="N7" s="159">
        <f t="shared" si="0"/>
        <v>347348</v>
      </c>
      <c r="O7" s="159">
        <f t="shared" si="0"/>
        <v>330495</v>
      </c>
      <c r="P7" s="159">
        <f t="shared" si="0"/>
        <v>258596</v>
      </c>
      <c r="Q7" s="159">
        <f t="shared" si="0"/>
        <v>285588</v>
      </c>
      <c r="R7" s="159">
        <f t="shared" si="0"/>
        <v>235090</v>
      </c>
      <c r="S7" s="159">
        <f t="shared" si="0"/>
        <v>318726</v>
      </c>
      <c r="T7" s="159">
        <f t="shared" si="0"/>
        <v>207505</v>
      </c>
      <c r="U7" s="159">
        <f t="shared" si="0"/>
        <v>347397</v>
      </c>
      <c r="V7" s="159">
        <f t="shared" si="0"/>
        <v>300436</v>
      </c>
    </row>
    <row r="8" spans="1:22" s="92" customFormat="1" ht="13.5" customHeight="1" x14ac:dyDescent="0.25">
      <c r="A8" s="85">
        <v>11</v>
      </c>
      <c r="B8" s="119" t="s">
        <v>169</v>
      </c>
      <c r="C8" s="125"/>
      <c r="D8" s="120"/>
      <c r="E8" s="120"/>
      <c r="F8" s="120"/>
      <c r="G8" s="120"/>
      <c r="H8" s="120"/>
      <c r="I8" s="126"/>
      <c r="J8" s="159">
        <f t="shared" ref="J8:J73" si="1">SUM(K8:V8)</f>
        <v>3677711</v>
      </c>
      <c r="K8" s="159">
        <f>K9+K30+K36+K75+K84</f>
        <v>689996</v>
      </c>
      <c r="L8" s="159">
        <f t="shared" ref="L8:V8" si="2">L9+L30+L36+L75+L84</f>
        <v>517600</v>
      </c>
      <c r="M8" s="159">
        <f t="shared" si="2"/>
        <v>345140</v>
      </c>
      <c r="N8" s="159">
        <f t="shared" si="2"/>
        <v>269354</v>
      </c>
      <c r="O8" s="159">
        <f t="shared" si="2"/>
        <v>273950</v>
      </c>
      <c r="P8" s="159">
        <f t="shared" si="2"/>
        <v>206899</v>
      </c>
      <c r="Q8" s="159">
        <f t="shared" si="2"/>
        <v>230026</v>
      </c>
      <c r="R8" s="159">
        <f t="shared" si="2"/>
        <v>180723</v>
      </c>
      <c r="S8" s="159">
        <f t="shared" si="2"/>
        <v>265089</v>
      </c>
      <c r="T8" s="159">
        <f t="shared" si="2"/>
        <v>156788</v>
      </c>
      <c r="U8" s="159">
        <f t="shared" si="2"/>
        <v>299320</v>
      </c>
      <c r="V8" s="159">
        <f t="shared" si="2"/>
        <v>242826</v>
      </c>
    </row>
    <row r="9" spans="1:22" ht="16.5" customHeight="1" x14ac:dyDescent="0.25">
      <c r="A9" s="86">
        <v>11</v>
      </c>
      <c r="B9" s="86"/>
      <c r="C9" s="73">
        <v>1</v>
      </c>
      <c r="D9" s="74" t="s">
        <v>9</v>
      </c>
      <c r="E9" s="82" t="s">
        <v>9</v>
      </c>
      <c r="F9" s="82" t="s">
        <v>9</v>
      </c>
      <c r="G9" s="76">
        <v>0</v>
      </c>
      <c r="H9" s="76">
        <v>0</v>
      </c>
      <c r="I9" s="83" t="s">
        <v>10</v>
      </c>
      <c r="J9" s="159">
        <f>SUM(K9:V9)</f>
        <v>1401749</v>
      </c>
      <c r="K9" s="159">
        <f>K10+K13+K19+K21+K26+K28</f>
        <v>490988</v>
      </c>
      <c r="L9" s="159">
        <f t="shared" ref="L9:V9" si="3">L10+L13+L19+L21+L26+L28</f>
        <v>290014</v>
      </c>
      <c r="M9" s="159">
        <f t="shared" si="3"/>
        <v>116227</v>
      </c>
      <c r="N9" s="159">
        <f t="shared" si="3"/>
        <v>99241</v>
      </c>
      <c r="O9" s="159">
        <f t="shared" si="3"/>
        <v>65983</v>
      </c>
      <c r="P9" s="159">
        <f t="shared" si="3"/>
        <v>46171</v>
      </c>
      <c r="Q9" s="159">
        <f t="shared" si="3"/>
        <v>38936</v>
      </c>
      <c r="R9" s="159">
        <f t="shared" si="3"/>
        <v>7643</v>
      </c>
      <c r="S9" s="159">
        <f t="shared" si="3"/>
        <v>61301</v>
      </c>
      <c r="T9" s="159">
        <f t="shared" si="3"/>
        <v>10528</v>
      </c>
      <c r="U9" s="159">
        <f t="shared" si="3"/>
        <v>94185</v>
      </c>
      <c r="V9" s="159">
        <f t="shared" si="3"/>
        <v>80532</v>
      </c>
    </row>
    <row r="10" spans="1:22" ht="16.5" customHeight="1" x14ac:dyDescent="0.25">
      <c r="A10" s="86">
        <v>11</v>
      </c>
      <c r="B10" s="86"/>
      <c r="C10" s="73">
        <v>1</v>
      </c>
      <c r="D10" s="74" t="s">
        <v>11</v>
      </c>
      <c r="E10" s="75" t="s">
        <v>9</v>
      </c>
      <c r="F10" s="76">
        <v>0</v>
      </c>
      <c r="G10" s="76">
        <v>0</v>
      </c>
      <c r="H10" s="76">
        <v>0</v>
      </c>
      <c r="I10" s="83" t="s">
        <v>12</v>
      </c>
      <c r="J10" s="159">
        <f t="shared" si="1"/>
        <v>42350</v>
      </c>
      <c r="K10" s="159">
        <f>SUM(K11:K12)</f>
        <v>4550</v>
      </c>
      <c r="L10" s="159">
        <f t="shared" ref="L10:V10" si="4">SUM(L11:L12)</f>
        <v>0</v>
      </c>
      <c r="M10" s="159">
        <f t="shared" si="4"/>
        <v>0</v>
      </c>
      <c r="N10" s="159">
        <f t="shared" si="4"/>
        <v>9600</v>
      </c>
      <c r="O10" s="159">
        <f t="shared" si="4"/>
        <v>4550</v>
      </c>
      <c r="P10" s="159">
        <f t="shared" si="4"/>
        <v>4550</v>
      </c>
      <c r="Q10" s="159">
        <f t="shared" si="4"/>
        <v>0</v>
      </c>
      <c r="R10" s="159">
        <f t="shared" si="4"/>
        <v>0</v>
      </c>
      <c r="S10" s="159">
        <f t="shared" si="4"/>
        <v>9600</v>
      </c>
      <c r="T10" s="159">
        <f t="shared" si="4"/>
        <v>0</v>
      </c>
      <c r="U10" s="159">
        <f t="shared" si="4"/>
        <v>0</v>
      </c>
      <c r="V10" s="159">
        <f t="shared" si="4"/>
        <v>9500</v>
      </c>
    </row>
    <row r="11" spans="1:22" ht="27" customHeight="1" x14ac:dyDescent="0.25">
      <c r="A11" s="86">
        <v>11</v>
      </c>
      <c r="B11" s="86"/>
      <c r="C11" s="73">
        <v>1</v>
      </c>
      <c r="D11" s="73">
        <v>1</v>
      </c>
      <c r="E11" s="76">
        <v>0</v>
      </c>
      <c r="F11" s="75" t="s">
        <v>11</v>
      </c>
      <c r="G11" s="75" t="s">
        <v>9</v>
      </c>
      <c r="H11" s="75" t="s">
        <v>9</v>
      </c>
      <c r="I11" s="127" t="s">
        <v>187</v>
      </c>
      <c r="J11" s="169">
        <f t="shared" si="1"/>
        <v>0</v>
      </c>
      <c r="K11" s="170">
        <v>0</v>
      </c>
      <c r="L11" s="170">
        <v>0</v>
      </c>
      <c r="M11" s="170">
        <v>0</v>
      </c>
      <c r="N11" s="170">
        <v>0</v>
      </c>
      <c r="O11" s="170">
        <v>0</v>
      </c>
      <c r="P11" s="170">
        <v>0</v>
      </c>
      <c r="Q11" s="170">
        <v>0</v>
      </c>
      <c r="R11" s="170">
        <v>0</v>
      </c>
      <c r="S11" s="170">
        <v>0</v>
      </c>
      <c r="T11" s="170">
        <v>0</v>
      </c>
      <c r="U11" s="170">
        <v>0</v>
      </c>
      <c r="V11" s="170">
        <v>0</v>
      </c>
    </row>
    <row r="12" spans="1:22" ht="26.25" customHeight="1" x14ac:dyDescent="0.25">
      <c r="A12" s="86">
        <v>11</v>
      </c>
      <c r="B12" s="86"/>
      <c r="C12" s="73">
        <v>1</v>
      </c>
      <c r="D12" s="73">
        <v>1</v>
      </c>
      <c r="E12" s="76">
        <v>0</v>
      </c>
      <c r="F12" s="75" t="s">
        <v>14</v>
      </c>
      <c r="G12" s="75" t="s">
        <v>9</v>
      </c>
      <c r="H12" s="75" t="s">
        <v>9</v>
      </c>
      <c r="I12" s="101" t="s">
        <v>188</v>
      </c>
      <c r="J12" s="169">
        <f t="shared" si="1"/>
        <v>42350</v>
      </c>
      <c r="K12" s="170">
        <v>4550</v>
      </c>
      <c r="L12" s="170">
        <v>0</v>
      </c>
      <c r="M12" s="170">
        <v>0</v>
      </c>
      <c r="N12" s="170">
        <v>9600</v>
      </c>
      <c r="O12" s="170">
        <v>4550</v>
      </c>
      <c r="P12" s="170">
        <v>4550</v>
      </c>
      <c r="Q12" s="170">
        <v>0</v>
      </c>
      <c r="R12" s="170">
        <v>0</v>
      </c>
      <c r="S12" s="170">
        <v>9600</v>
      </c>
      <c r="T12" s="170">
        <v>0</v>
      </c>
      <c r="U12" s="170">
        <v>0</v>
      </c>
      <c r="V12" s="170">
        <v>9500</v>
      </c>
    </row>
    <row r="13" spans="1:22" ht="16.5" customHeight="1" x14ac:dyDescent="0.25">
      <c r="A13" s="86">
        <v>11</v>
      </c>
      <c r="B13" s="86"/>
      <c r="C13" s="73">
        <v>1</v>
      </c>
      <c r="D13" s="74" t="s">
        <v>14</v>
      </c>
      <c r="E13" s="75" t="s">
        <v>9</v>
      </c>
      <c r="F13" s="76">
        <v>0</v>
      </c>
      <c r="G13" s="76">
        <v>0</v>
      </c>
      <c r="H13" s="76">
        <v>0</v>
      </c>
      <c r="I13" s="83" t="s">
        <v>16</v>
      </c>
      <c r="J13" s="159">
        <f t="shared" si="1"/>
        <v>939602</v>
      </c>
      <c r="K13" s="159">
        <f>K14+K18</f>
        <v>378810</v>
      </c>
      <c r="L13" s="159">
        <f t="shared" ref="L13:V13" si="5">L14+L18</f>
        <v>261841</v>
      </c>
      <c r="M13" s="159">
        <f t="shared" si="5"/>
        <v>83998</v>
      </c>
      <c r="N13" s="159">
        <f t="shared" si="5"/>
        <v>39530</v>
      </c>
      <c r="O13" s="159">
        <f t="shared" si="5"/>
        <v>25379</v>
      </c>
      <c r="P13" s="159">
        <f t="shared" si="5"/>
        <v>20954</v>
      </c>
      <c r="Q13" s="159">
        <f t="shared" si="5"/>
        <v>25121</v>
      </c>
      <c r="R13" s="159">
        <f t="shared" si="5"/>
        <v>2531</v>
      </c>
      <c r="S13" s="159">
        <f t="shared" si="5"/>
        <v>11532</v>
      </c>
      <c r="T13" s="159">
        <f t="shared" si="5"/>
        <v>3778</v>
      </c>
      <c r="U13" s="159">
        <f t="shared" si="5"/>
        <v>48850</v>
      </c>
      <c r="V13" s="159">
        <f t="shared" si="5"/>
        <v>37278</v>
      </c>
    </row>
    <row r="14" spans="1:22" ht="16.5" customHeight="1" x14ac:dyDescent="0.25">
      <c r="A14" s="86">
        <v>11</v>
      </c>
      <c r="B14" s="86"/>
      <c r="C14" s="73">
        <v>1</v>
      </c>
      <c r="D14" s="74" t="s">
        <v>14</v>
      </c>
      <c r="E14" s="75" t="s">
        <v>9</v>
      </c>
      <c r="F14" s="75" t="s">
        <v>11</v>
      </c>
      <c r="G14" s="75" t="s">
        <v>9</v>
      </c>
      <c r="H14" s="75" t="s">
        <v>9</v>
      </c>
      <c r="I14" s="83" t="s">
        <v>17</v>
      </c>
      <c r="J14" s="159">
        <f t="shared" si="1"/>
        <v>939602</v>
      </c>
      <c r="K14" s="159">
        <f t="shared" ref="K14:V14" si="6">SUM(K15:K17)</f>
        <v>378810</v>
      </c>
      <c r="L14" s="159">
        <f t="shared" si="6"/>
        <v>261841</v>
      </c>
      <c r="M14" s="159">
        <f t="shared" si="6"/>
        <v>83998</v>
      </c>
      <c r="N14" s="159">
        <f t="shared" si="6"/>
        <v>39530</v>
      </c>
      <c r="O14" s="159">
        <f t="shared" si="6"/>
        <v>25379</v>
      </c>
      <c r="P14" s="159">
        <f t="shared" si="6"/>
        <v>20954</v>
      </c>
      <c r="Q14" s="159">
        <f t="shared" si="6"/>
        <v>25121</v>
      </c>
      <c r="R14" s="159">
        <f t="shared" si="6"/>
        <v>2531</v>
      </c>
      <c r="S14" s="159">
        <f t="shared" si="6"/>
        <v>11532</v>
      </c>
      <c r="T14" s="159">
        <f t="shared" si="6"/>
        <v>3778</v>
      </c>
      <c r="U14" s="159">
        <f t="shared" si="6"/>
        <v>48850</v>
      </c>
      <c r="V14" s="159">
        <f t="shared" si="6"/>
        <v>37278</v>
      </c>
    </row>
    <row r="15" spans="1:22" ht="16.5" customHeight="1" x14ac:dyDescent="0.25">
      <c r="A15" s="86">
        <v>11</v>
      </c>
      <c r="B15" s="86"/>
      <c r="C15" s="73">
        <v>1</v>
      </c>
      <c r="D15" s="74" t="s">
        <v>14</v>
      </c>
      <c r="E15" s="75" t="s">
        <v>9</v>
      </c>
      <c r="F15" s="75" t="s">
        <v>11</v>
      </c>
      <c r="G15" s="75" t="s">
        <v>9</v>
      </c>
      <c r="H15" s="75" t="s">
        <v>11</v>
      </c>
      <c r="I15" s="101" t="s">
        <v>191</v>
      </c>
      <c r="J15" s="169">
        <f t="shared" si="1"/>
        <v>671466</v>
      </c>
      <c r="K15" s="177">
        <v>272425</v>
      </c>
      <c r="L15" s="178">
        <v>176015</v>
      </c>
      <c r="M15" s="178">
        <v>60837</v>
      </c>
      <c r="N15" s="178">
        <v>25374</v>
      </c>
      <c r="O15" s="178">
        <v>19069</v>
      </c>
      <c r="P15" s="178">
        <v>17594</v>
      </c>
      <c r="Q15" s="178">
        <v>17825</v>
      </c>
      <c r="R15" s="178">
        <v>1294</v>
      </c>
      <c r="S15" s="178">
        <v>10642</v>
      </c>
      <c r="T15" s="178">
        <v>2014</v>
      </c>
      <c r="U15" s="178">
        <v>44698</v>
      </c>
      <c r="V15" s="178">
        <v>23679</v>
      </c>
    </row>
    <row r="16" spans="1:22" ht="16.5" customHeight="1" x14ac:dyDescent="0.25">
      <c r="A16" s="86">
        <v>11</v>
      </c>
      <c r="B16" s="86"/>
      <c r="C16" s="73">
        <v>1</v>
      </c>
      <c r="D16" s="74" t="s">
        <v>14</v>
      </c>
      <c r="E16" s="75" t="s">
        <v>9</v>
      </c>
      <c r="F16" s="75" t="s">
        <v>11</v>
      </c>
      <c r="G16" s="75" t="s">
        <v>9</v>
      </c>
      <c r="H16" s="75" t="s">
        <v>14</v>
      </c>
      <c r="I16" s="101" t="s">
        <v>190</v>
      </c>
      <c r="J16" s="169">
        <f t="shared" si="1"/>
        <v>236485</v>
      </c>
      <c r="K16" s="177">
        <v>88996</v>
      </c>
      <c r="L16" s="178">
        <v>78489</v>
      </c>
      <c r="M16" s="178">
        <v>18826</v>
      </c>
      <c r="N16" s="178">
        <v>11566</v>
      </c>
      <c r="O16" s="178">
        <v>6310</v>
      </c>
      <c r="P16" s="178">
        <v>3360</v>
      </c>
      <c r="Q16" s="178">
        <v>7296</v>
      </c>
      <c r="R16" s="178">
        <v>1237</v>
      </c>
      <c r="S16" s="178">
        <v>890</v>
      </c>
      <c r="T16" s="178">
        <v>1764</v>
      </c>
      <c r="U16" s="178">
        <v>4152</v>
      </c>
      <c r="V16" s="178">
        <v>13599</v>
      </c>
    </row>
    <row r="17" spans="1:22" ht="16.5" customHeight="1" x14ac:dyDescent="0.25">
      <c r="A17" s="86">
        <v>11</v>
      </c>
      <c r="B17" s="86"/>
      <c r="C17" s="73">
        <v>1</v>
      </c>
      <c r="D17" s="74" t="s">
        <v>14</v>
      </c>
      <c r="E17" s="75" t="s">
        <v>9</v>
      </c>
      <c r="F17" s="75" t="s">
        <v>11</v>
      </c>
      <c r="G17" s="75" t="s">
        <v>9</v>
      </c>
      <c r="H17" s="75" t="s">
        <v>20</v>
      </c>
      <c r="I17" s="101" t="s">
        <v>189</v>
      </c>
      <c r="J17" s="169">
        <f t="shared" si="1"/>
        <v>31651</v>
      </c>
      <c r="K17" s="177">
        <v>17389</v>
      </c>
      <c r="L17" s="178">
        <v>7337</v>
      </c>
      <c r="M17" s="178">
        <v>4335</v>
      </c>
      <c r="N17" s="178">
        <v>2590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</row>
    <row r="18" spans="1:22" ht="39" customHeight="1" x14ac:dyDescent="0.25">
      <c r="A18" s="86">
        <v>11</v>
      </c>
      <c r="B18" s="86"/>
      <c r="C18" s="73">
        <v>1</v>
      </c>
      <c r="D18" s="74" t="s">
        <v>14</v>
      </c>
      <c r="E18" s="75" t="s">
        <v>9</v>
      </c>
      <c r="F18" s="75" t="s">
        <v>14</v>
      </c>
      <c r="G18" s="75" t="s">
        <v>9</v>
      </c>
      <c r="H18" s="75" t="s">
        <v>9</v>
      </c>
      <c r="I18" s="101" t="s">
        <v>192</v>
      </c>
      <c r="J18" s="169">
        <f t="shared" si="1"/>
        <v>0</v>
      </c>
      <c r="K18" s="170">
        <v>0</v>
      </c>
      <c r="L18" s="170">
        <v>0</v>
      </c>
      <c r="M18" s="170">
        <v>0</v>
      </c>
      <c r="N18" s="170">
        <v>0</v>
      </c>
      <c r="O18" s="170">
        <v>0</v>
      </c>
      <c r="P18" s="170">
        <v>0</v>
      </c>
      <c r="Q18" s="170">
        <v>0</v>
      </c>
      <c r="R18" s="170">
        <v>0</v>
      </c>
      <c r="S18" s="170">
        <v>0</v>
      </c>
      <c r="T18" s="170">
        <v>0</v>
      </c>
      <c r="U18" s="170">
        <v>0</v>
      </c>
      <c r="V18" s="170">
        <v>0</v>
      </c>
    </row>
    <row r="19" spans="1:22" ht="30.75" customHeight="1" x14ac:dyDescent="0.25">
      <c r="A19" s="86">
        <v>11</v>
      </c>
      <c r="B19" s="86"/>
      <c r="C19" s="73">
        <v>1</v>
      </c>
      <c r="D19" s="74" t="s">
        <v>20</v>
      </c>
      <c r="E19" s="76">
        <v>0</v>
      </c>
      <c r="F19" s="76">
        <v>0</v>
      </c>
      <c r="G19" s="76">
        <v>0</v>
      </c>
      <c r="H19" s="76">
        <v>0</v>
      </c>
      <c r="I19" s="83" t="s">
        <v>23</v>
      </c>
      <c r="J19" s="159">
        <f t="shared" si="1"/>
        <v>222452</v>
      </c>
      <c r="K19" s="159">
        <f>K20</f>
        <v>88993</v>
      </c>
      <c r="L19" s="159">
        <f t="shared" ref="L19:V19" si="7">L20</f>
        <v>318</v>
      </c>
      <c r="M19" s="159">
        <f t="shared" si="7"/>
        <v>1503</v>
      </c>
      <c r="N19" s="159">
        <f t="shared" si="7"/>
        <v>33011</v>
      </c>
      <c r="O19" s="159">
        <f t="shared" si="7"/>
        <v>25458</v>
      </c>
      <c r="P19" s="159">
        <f t="shared" si="7"/>
        <v>11555</v>
      </c>
      <c r="Q19" s="159">
        <f t="shared" si="7"/>
        <v>5879</v>
      </c>
      <c r="R19" s="159">
        <f t="shared" si="7"/>
        <v>3879</v>
      </c>
      <c r="S19" s="159">
        <f t="shared" si="7"/>
        <v>35454</v>
      </c>
      <c r="T19" s="159">
        <f t="shared" si="7"/>
        <v>1220</v>
      </c>
      <c r="U19" s="159">
        <f t="shared" si="7"/>
        <v>11701</v>
      </c>
      <c r="V19" s="159">
        <f t="shared" si="7"/>
        <v>3481</v>
      </c>
    </row>
    <row r="20" spans="1:22" ht="28.5" customHeight="1" x14ac:dyDescent="0.25">
      <c r="A20" s="86">
        <v>11</v>
      </c>
      <c r="B20" s="86"/>
      <c r="C20" s="73">
        <v>1</v>
      </c>
      <c r="D20" s="74" t="s">
        <v>20</v>
      </c>
      <c r="E20" s="76">
        <v>0</v>
      </c>
      <c r="F20" s="76">
        <v>3</v>
      </c>
      <c r="G20" s="76">
        <v>0</v>
      </c>
      <c r="H20" s="76">
        <v>0</v>
      </c>
      <c r="I20" s="101" t="s">
        <v>193</v>
      </c>
      <c r="J20" s="169">
        <f t="shared" si="1"/>
        <v>222452</v>
      </c>
      <c r="K20" s="175">
        <v>88993</v>
      </c>
      <c r="L20" s="176">
        <v>318</v>
      </c>
      <c r="M20" s="176">
        <v>1503</v>
      </c>
      <c r="N20" s="176">
        <v>33011</v>
      </c>
      <c r="O20" s="176">
        <v>25458</v>
      </c>
      <c r="P20" s="176">
        <v>11555</v>
      </c>
      <c r="Q20" s="176">
        <v>5879</v>
      </c>
      <c r="R20" s="176">
        <v>3879</v>
      </c>
      <c r="S20" s="176">
        <v>35454</v>
      </c>
      <c r="T20" s="176">
        <v>1220</v>
      </c>
      <c r="U20" s="176">
        <v>11701</v>
      </c>
      <c r="V20" s="176">
        <v>3481</v>
      </c>
    </row>
    <row r="21" spans="1:22" ht="16.5" customHeight="1" x14ac:dyDescent="0.25">
      <c r="A21" s="86">
        <v>11</v>
      </c>
      <c r="B21" s="86"/>
      <c r="C21" s="73">
        <v>1</v>
      </c>
      <c r="D21" s="74" t="s">
        <v>24</v>
      </c>
      <c r="E21" s="75" t="s">
        <v>9</v>
      </c>
      <c r="F21" s="76">
        <v>0</v>
      </c>
      <c r="G21" s="76">
        <v>0</v>
      </c>
      <c r="H21" s="76">
        <v>0</v>
      </c>
      <c r="I21" s="83" t="s">
        <v>25</v>
      </c>
      <c r="J21" s="159">
        <f t="shared" si="1"/>
        <v>197345</v>
      </c>
      <c r="K21" s="159">
        <f>SUM(K22:K25)</f>
        <v>18635</v>
      </c>
      <c r="L21" s="159">
        <f t="shared" ref="L21:V21" si="8">SUM(L22:L25)</f>
        <v>27855</v>
      </c>
      <c r="M21" s="159">
        <f t="shared" si="8"/>
        <v>30726</v>
      </c>
      <c r="N21" s="159">
        <f t="shared" si="8"/>
        <v>17100</v>
      </c>
      <c r="O21" s="159">
        <f t="shared" si="8"/>
        <v>10596</v>
      </c>
      <c r="P21" s="159">
        <f t="shared" si="8"/>
        <v>9112</v>
      </c>
      <c r="Q21" s="159">
        <f t="shared" si="8"/>
        <v>7936</v>
      </c>
      <c r="R21" s="159">
        <f t="shared" si="8"/>
        <v>1233</v>
      </c>
      <c r="S21" s="159">
        <f t="shared" si="8"/>
        <v>4715</v>
      </c>
      <c r="T21" s="159">
        <f t="shared" si="8"/>
        <v>5530</v>
      </c>
      <c r="U21" s="159">
        <f t="shared" si="8"/>
        <v>33634</v>
      </c>
      <c r="V21" s="159">
        <f t="shared" si="8"/>
        <v>30273</v>
      </c>
    </row>
    <row r="22" spans="1:22" ht="16.5" customHeight="1" x14ac:dyDescent="0.25">
      <c r="A22" s="86">
        <v>11</v>
      </c>
      <c r="B22" s="86"/>
      <c r="C22" s="73">
        <v>1</v>
      </c>
      <c r="D22" s="74" t="s">
        <v>24</v>
      </c>
      <c r="E22" s="75" t="s">
        <v>9</v>
      </c>
      <c r="F22" s="75" t="s">
        <v>14</v>
      </c>
      <c r="G22" s="75" t="s">
        <v>9</v>
      </c>
      <c r="H22" s="75" t="s">
        <v>9</v>
      </c>
      <c r="I22" s="101" t="s">
        <v>234</v>
      </c>
      <c r="J22" s="169">
        <f t="shared" si="1"/>
        <v>103716</v>
      </c>
      <c r="K22" s="177">
        <v>12741</v>
      </c>
      <c r="L22" s="178">
        <v>13790</v>
      </c>
      <c r="M22" s="178">
        <v>6260</v>
      </c>
      <c r="N22" s="178">
        <v>5988</v>
      </c>
      <c r="O22" s="178">
        <v>4451</v>
      </c>
      <c r="P22" s="178">
        <v>2862</v>
      </c>
      <c r="Q22" s="178">
        <v>5026</v>
      </c>
      <c r="R22" s="178">
        <v>478</v>
      </c>
      <c r="S22" s="178">
        <v>3381</v>
      </c>
      <c r="T22" s="178">
        <v>3262</v>
      </c>
      <c r="U22" s="178">
        <v>24873</v>
      </c>
      <c r="V22" s="178">
        <v>20604</v>
      </c>
    </row>
    <row r="23" spans="1:22" ht="16.5" customHeight="1" x14ac:dyDescent="0.25">
      <c r="A23" s="86">
        <v>11</v>
      </c>
      <c r="B23" s="86"/>
      <c r="C23" s="73">
        <v>1</v>
      </c>
      <c r="D23" s="74" t="s">
        <v>24</v>
      </c>
      <c r="E23" s="75" t="s">
        <v>9</v>
      </c>
      <c r="F23" s="75" t="s">
        <v>27</v>
      </c>
      <c r="G23" s="75" t="s">
        <v>9</v>
      </c>
      <c r="H23" s="75" t="s">
        <v>9</v>
      </c>
      <c r="I23" s="101" t="s">
        <v>309</v>
      </c>
      <c r="J23" s="169">
        <f t="shared" si="1"/>
        <v>93629</v>
      </c>
      <c r="K23" s="177">
        <v>5894</v>
      </c>
      <c r="L23" s="178">
        <v>14065</v>
      </c>
      <c r="M23" s="178">
        <v>24466</v>
      </c>
      <c r="N23" s="178">
        <v>11112</v>
      </c>
      <c r="O23" s="178">
        <v>6145</v>
      </c>
      <c r="P23" s="178">
        <v>6250</v>
      </c>
      <c r="Q23" s="178">
        <v>2910</v>
      </c>
      <c r="R23" s="178">
        <v>755</v>
      </c>
      <c r="S23" s="178">
        <v>1334</v>
      </c>
      <c r="T23" s="178">
        <v>2268</v>
      </c>
      <c r="U23" s="178">
        <v>8761</v>
      </c>
      <c r="V23" s="178">
        <v>9669</v>
      </c>
    </row>
    <row r="24" spans="1:22" ht="26.25" customHeight="1" x14ac:dyDescent="0.25">
      <c r="A24" s="86">
        <v>11</v>
      </c>
      <c r="B24" s="86"/>
      <c r="C24" s="73">
        <v>1</v>
      </c>
      <c r="D24" s="74" t="s">
        <v>24</v>
      </c>
      <c r="E24" s="75" t="s">
        <v>9</v>
      </c>
      <c r="F24" s="75" t="s">
        <v>29</v>
      </c>
      <c r="G24" s="75" t="s">
        <v>9</v>
      </c>
      <c r="H24" s="75" t="s">
        <v>9</v>
      </c>
      <c r="I24" s="101" t="s">
        <v>235</v>
      </c>
      <c r="J24" s="169">
        <f t="shared" si="1"/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</row>
    <row r="25" spans="1:22" ht="16.5" customHeight="1" x14ac:dyDescent="0.25">
      <c r="A25" s="86">
        <v>11</v>
      </c>
      <c r="B25" s="86"/>
      <c r="C25" s="73">
        <v>1</v>
      </c>
      <c r="D25" s="74" t="s">
        <v>24</v>
      </c>
      <c r="E25" s="75" t="s">
        <v>9</v>
      </c>
      <c r="F25" s="75" t="s">
        <v>31</v>
      </c>
      <c r="G25" s="75" t="s">
        <v>9</v>
      </c>
      <c r="H25" s="75" t="s">
        <v>9</v>
      </c>
      <c r="I25" s="101" t="s">
        <v>236</v>
      </c>
      <c r="J25" s="169">
        <f t="shared" si="1"/>
        <v>0</v>
      </c>
      <c r="K25" s="170">
        <v>0</v>
      </c>
      <c r="L25" s="170">
        <v>0</v>
      </c>
      <c r="M25" s="170">
        <v>0</v>
      </c>
      <c r="N25" s="170">
        <v>0</v>
      </c>
      <c r="O25" s="170">
        <v>0</v>
      </c>
      <c r="P25" s="170">
        <v>0</v>
      </c>
      <c r="Q25" s="170">
        <v>0</v>
      </c>
      <c r="R25" s="170">
        <v>0</v>
      </c>
      <c r="S25" s="170">
        <v>0</v>
      </c>
      <c r="T25" s="170">
        <v>0</v>
      </c>
      <c r="U25" s="170">
        <v>0</v>
      </c>
      <c r="V25" s="170">
        <v>0</v>
      </c>
    </row>
    <row r="26" spans="1:22" ht="16.5" customHeight="1" x14ac:dyDescent="0.25">
      <c r="A26" s="86">
        <v>11</v>
      </c>
      <c r="B26" s="86"/>
      <c r="C26" s="73">
        <v>1</v>
      </c>
      <c r="D26" s="74" t="s">
        <v>31</v>
      </c>
      <c r="E26" s="75" t="s">
        <v>9</v>
      </c>
      <c r="F26" s="76">
        <v>0</v>
      </c>
      <c r="G26" s="76">
        <v>0</v>
      </c>
      <c r="H26" s="76">
        <v>0</v>
      </c>
      <c r="I26" s="83" t="s">
        <v>35</v>
      </c>
      <c r="J26" s="159">
        <f t="shared" si="1"/>
        <v>0</v>
      </c>
      <c r="K26" s="159">
        <f>K27</f>
        <v>0</v>
      </c>
      <c r="L26" s="159">
        <f t="shared" ref="L26:V28" si="9">L27</f>
        <v>0</v>
      </c>
      <c r="M26" s="159">
        <f t="shared" si="9"/>
        <v>0</v>
      </c>
      <c r="N26" s="159">
        <f t="shared" si="9"/>
        <v>0</v>
      </c>
      <c r="O26" s="159">
        <f t="shared" si="9"/>
        <v>0</v>
      </c>
      <c r="P26" s="159">
        <f t="shared" si="9"/>
        <v>0</v>
      </c>
      <c r="Q26" s="159">
        <f t="shared" si="9"/>
        <v>0</v>
      </c>
      <c r="R26" s="159">
        <f t="shared" si="9"/>
        <v>0</v>
      </c>
      <c r="S26" s="159">
        <f t="shared" si="9"/>
        <v>0</v>
      </c>
      <c r="T26" s="159">
        <f t="shared" si="9"/>
        <v>0</v>
      </c>
      <c r="U26" s="159">
        <f t="shared" si="9"/>
        <v>0</v>
      </c>
      <c r="V26" s="159">
        <f t="shared" si="9"/>
        <v>0</v>
      </c>
    </row>
    <row r="27" spans="1:22" ht="26.25" customHeight="1" x14ac:dyDescent="0.25">
      <c r="A27" s="86">
        <v>11</v>
      </c>
      <c r="B27" s="86"/>
      <c r="C27" s="73">
        <v>1</v>
      </c>
      <c r="D27" s="74" t="s">
        <v>31</v>
      </c>
      <c r="E27" s="75" t="s">
        <v>9</v>
      </c>
      <c r="F27" s="75" t="s">
        <v>11</v>
      </c>
      <c r="G27" s="75" t="s">
        <v>9</v>
      </c>
      <c r="H27" s="75" t="s">
        <v>9</v>
      </c>
      <c r="I27" s="101" t="s">
        <v>330</v>
      </c>
      <c r="J27" s="169">
        <f t="shared" si="1"/>
        <v>0</v>
      </c>
      <c r="K27" s="170">
        <v>0</v>
      </c>
      <c r="L27" s="170">
        <v>0</v>
      </c>
      <c r="M27" s="170">
        <v>0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70">
        <v>0</v>
      </c>
      <c r="T27" s="170">
        <v>0</v>
      </c>
      <c r="U27" s="170">
        <v>0</v>
      </c>
      <c r="V27" s="170">
        <v>0</v>
      </c>
    </row>
    <row r="28" spans="1:22" s="94" customFormat="1" ht="38.25" customHeight="1" x14ac:dyDescent="0.25">
      <c r="A28" s="86">
        <v>11</v>
      </c>
      <c r="B28" s="86"/>
      <c r="C28" s="73">
        <v>1</v>
      </c>
      <c r="D28" s="74" t="s">
        <v>41</v>
      </c>
      <c r="E28" s="75" t="s">
        <v>9</v>
      </c>
      <c r="F28" s="75" t="s">
        <v>9</v>
      </c>
      <c r="G28" s="75" t="s">
        <v>9</v>
      </c>
      <c r="H28" s="75" t="s">
        <v>9</v>
      </c>
      <c r="I28" s="83" t="s">
        <v>314</v>
      </c>
      <c r="J28" s="169">
        <f>SUM(K28:V28)</f>
        <v>0</v>
      </c>
      <c r="K28" s="159">
        <f>K29</f>
        <v>0</v>
      </c>
      <c r="L28" s="159">
        <f t="shared" si="9"/>
        <v>0</v>
      </c>
      <c r="M28" s="159">
        <f t="shared" si="9"/>
        <v>0</v>
      </c>
      <c r="N28" s="159">
        <f t="shared" si="9"/>
        <v>0</v>
      </c>
      <c r="O28" s="159">
        <f t="shared" si="9"/>
        <v>0</v>
      </c>
      <c r="P28" s="159">
        <f t="shared" si="9"/>
        <v>0</v>
      </c>
      <c r="Q28" s="159">
        <f t="shared" si="9"/>
        <v>0</v>
      </c>
      <c r="R28" s="159">
        <f t="shared" si="9"/>
        <v>0</v>
      </c>
      <c r="S28" s="159">
        <f t="shared" si="9"/>
        <v>0</v>
      </c>
      <c r="T28" s="159">
        <f t="shared" si="9"/>
        <v>0</v>
      </c>
      <c r="U28" s="159">
        <f t="shared" si="9"/>
        <v>0</v>
      </c>
      <c r="V28" s="159">
        <f t="shared" si="9"/>
        <v>0</v>
      </c>
    </row>
    <row r="29" spans="1:22" s="94" customFormat="1" ht="39" customHeight="1" x14ac:dyDescent="0.25">
      <c r="A29" s="86">
        <v>11</v>
      </c>
      <c r="B29" s="86"/>
      <c r="C29" s="73">
        <v>1</v>
      </c>
      <c r="D29" s="74" t="s">
        <v>41</v>
      </c>
      <c r="E29" s="75" t="s">
        <v>9</v>
      </c>
      <c r="F29" s="75" t="s">
        <v>11</v>
      </c>
      <c r="G29" s="75" t="s">
        <v>9</v>
      </c>
      <c r="H29" s="75" t="s">
        <v>9</v>
      </c>
      <c r="I29" s="101" t="s">
        <v>314</v>
      </c>
      <c r="J29" s="169">
        <f t="shared" si="1"/>
        <v>0</v>
      </c>
      <c r="K29" s="170">
        <v>0</v>
      </c>
      <c r="L29" s="170">
        <v>0</v>
      </c>
      <c r="M29" s="170">
        <v>0</v>
      </c>
      <c r="N29" s="170">
        <v>0</v>
      </c>
      <c r="O29" s="170">
        <v>0</v>
      </c>
      <c r="P29" s="170">
        <v>0</v>
      </c>
      <c r="Q29" s="170">
        <v>0</v>
      </c>
      <c r="R29" s="170">
        <v>0</v>
      </c>
      <c r="S29" s="170">
        <v>0</v>
      </c>
      <c r="T29" s="170">
        <v>0</v>
      </c>
      <c r="U29" s="170">
        <v>0</v>
      </c>
      <c r="V29" s="170">
        <v>0</v>
      </c>
    </row>
    <row r="30" spans="1:22" ht="17.25" customHeight="1" x14ac:dyDescent="0.25">
      <c r="A30" s="86">
        <v>11</v>
      </c>
      <c r="B30" s="86"/>
      <c r="C30" s="73">
        <v>3</v>
      </c>
      <c r="D30" s="74" t="s">
        <v>9</v>
      </c>
      <c r="E30" s="75" t="s">
        <v>9</v>
      </c>
      <c r="F30" s="76">
        <v>0</v>
      </c>
      <c r="G30" s="76">
        <v>0</v>
      </c>
      <c r="H30" s="76">
        <v>0</v>
      </c>
      <c r="I30" s="83" t="s">
        <v>37</v>
      </c>
      <c r="J30" s="159">
        <f t="shared" si="1"/>
        <v>0</v>
      </c>
      <c r="K30" s="159">
        <f>K31+K34</f>
        <v>0</v>
      </c>
      <c r="L30" s="159">
        <f t="shared" ref="L30:V30" si="10">L31+L34</f>
        <v>0</v>
      </c>
      <c r="M30" s="159">
        <f t="shared" si="10"/>
        <v>0</v>
      </c>
      <c r="N30" s="159">
        <f t="shared" si="10"/>
        <v>0</v>
      </c>
      <c r="O30" s="159">
        <f t="shared" si="10"/>
        <v>0</v>
      </c>
      <c r="P30" s="159">
        <f t="shared" si="10"/>
        <v>0</v>
      </c>
      <c r="Q30" s="159">
        <f t="shared" si="10"/>
        <v>0</v>
      </c>
      <c r="R30" s="159">
        <f t="shared" si="10"/>
        <v>0</v>
      </c>
      <c r="S30" s="159">
        <f t="shared" si="10"/>
        <v>0</v>
      </c>
      <c r="T30" s="159">
        <f t="shared" si="10"/>
        <v>0</v>
      </c>
      <c r="U30" s="159">
        <f t="shared" si="10"/>
        <v>0</v>
      </c>
      <c r="V30" s="159">
        <f t="shared" si="10"/>
        <v>0</v>
      </c>
    </row>
    <row r="31" spans="1:22" ht="18.75" customHeight="1" x14ac:dyDescent="0.25">
      <c r="A31" s="86">
        <v>11</v>
      </c>
      <c r="B31" s="86"/>
      <c r="C31" s="73">
        <v>3</v>
      </c>
      <c r="D31" s="74" t="s">
        <v>11</v>
      </c>
      <c r="E31" s="75" t="s">
        <v>9</v>
      </c>
      <c r="F31" s="76">
        <v>0</v>
      </c>
      <c r="G31" s="76">
        <v>0</v>
      </c>
      <c r="H31" s="76">
        <v>0</v>
      </c>
      <c r="I31" s="83" t="s">
        <v>237</v>
      </c>
      <c r="J31" s="159">
        <f t="shared" si="1"/>
        <v>0</v>
      </c>
      <c r="K31" s="159">
        <f>SUM(K32:K33)</f>
        <v>0</v>
      </c>
      <c r="L31" s="159">
        <f t="shared" ref="L31:V31" si="11">SUM(L32:L33)</f>
        <v>0</v>
      </c>
      <c r="M31" s="159">
        <f t="shared" si="11"/>
        <v>0</v>
      </c>
      <c r="N31" s="159">
        <f t="shared" si="11"/>
        <v>0</v>
      </c>
      <c r="O31" s="159">
        <f t="shared" si="11"/>
        <v>0</v>
      </c>
      <c r="P31" s="159">
        <f t="shared" si="11"/>
        <v>0</v>
      </c>
      <c r="Q31" s="159">
        <f t="shared" si="11"/>
        <v>0</v>
      </c>
      <c r="R31" s="159">
        <f t="shared" si="11"/>
        <v>0</v>
      </c>
      <c r="S31" s="159">
        <f t="shared" si="11"/>
        <v>0</v>
      </c>
      <c r="T31" s="159">
        <f t="shared" si="11"/>
        <v>0</v>
      </c>
      <c r="U31" s="159">
        <f t="shared" si="11"/>
        <v>0</v>
      </c>
      <c r="V31" s="159">
        <f t="shared" si="11"/>
        <v>0</v>
      </c>
    </row>
    <row r="32" spans="1:22" ht="33" customHeight="1" x14ac:dyDescent="0.25">
      <c r="A32" s="86">
        <v>11</v>
      </c>
      <c r="B32" s="86"/>
      <c r="C32" s="73">
        <v>3</v>
      </c>
      <c r="D32" s="74" t="s">
        <v>11</v>
      </c>
      <c r="E32" s="75" t="s">
        <v>9</v>
      </c>
      <c r="F32" s="75" t="s">
        <v>11</v>
      </c>
      <c r="G32" s="75" t="s">
        <v>9</v>
      </c>
      <c r="H32" s="75" t="s">
        <v>9</v>
      </c>
      <c r="I32" s="101" t="s">
        <v>194</v>
      </c>
      <c r="J32" s="169">
        <f t="shared" si="1"/>
        <v>0</v>
      </c>
      <c r="K32" s="170">
        <v>0</v>
      </c>
      <c r="L32" s="170">
        <v>0</v>
      </c>
      <c r="M32" s="170">
        <v>0</v>
      </c>
      <c r="N32" s="170">
        <v>0</v>
      </c>
      <c r="O32" s="170">
        <v>0</v>
      </c>
      <c r="P32" s="170">
        <v>0</v>
      </c>
      <c r="Q32" s="170">
        <v>0</v>
      </c>
      <c r="R32" s="170">
        <v>0</v>
      </c>
      <c r="S32" s="170">
        <v>0</v>
      </c>
      <c r="T32" s="170">
        <v>0</v>
      </c>
      <c r="U32" s="170">
        <v>0</v>
      </c>
      <c r="V32" s="170">
        <v>0</v>
      </c>
    </row>
    <row r="33" spans="1:22" ht="17.25" customHeight="1" x14ac:dyDescent="0.25">
      <c r="A33" s="86">
        <v>11</v>
      </c>
      <c r="B33" s="86"/>
      <c r="C33" s="73">
        <v>3</v>
      </c>
      <c r="D33" s="74" t="s">
        <v>11</v>
      </c>
      <c r="E33" s="75" t="s">
        <v>9</v>
      </c>
      <c r="F33" s="75" t="s">
        <v>14</v>
      </c>
      <c r="G33" s="75" t="s">
        <v>9</v>
      </c>
      <c r="H33" s="75" t="s">
        <v>9</v>
      </c>
      <c r="I33" s="101" t="s">
        <v>195</v>
      </c>
      <c r="J33" s="169">
        <f t="shared" si="1"/>
        <v>0</v>
      </c>
      <c r="K33" s="170">
        <v>0</v>
      </c>
      <c r="L33" s="170">
        <v>0</v>
      </c>
      <c r="M33" s="170">
        <v>0</v>
      </c>
      <c r="N33" s="170">
        <v>0</v>
      </c>
      <c r="O33" s="170">
        <v>0</v>
      </c>
      <c r="P33" s="170">
        <v>0</v>
      </c>
      <c r="Q33" s="170">
        <v>0</v>
      </c>
      <c r="R33" s="170">
        <v>0</v>
      </c>
      <c r="S33" s="170">
        <v>0</v>
      </c>
      <c r="T33" s="170">
        <v>0</v>
      </c>
      <c r="U33" s="170">
        <v>0</v>
      </c>
      <c r="V33" s="170">
        <v>0</v>
      </c>
    </row>
    <row r="34" spans="1:22" ht="45" customHeight="1" x14ac:dyDescent="0.25">
      <c r="A34" s="86">
        <v>11</v>
      </c>
      <c r="B34" s="86"/>
      <c r="C34" s="73">
        <v>3</v>
      </c>
      <c r="D34" s="74" t="s">
        <v>41</v>
      </c>
      <c r="E34" s="75" t="s">
        <v>9</v>
      </c>
      <c r="F34" s="76">
        <v>0</v>
      </c>
      <c r="G34" s="76">
        <v>0</v>
      </c>
      <c r="H34" s="76">
        <v>0</v>
      </c>
      <c r="I34" s="83" t="s">
        <v>186</v>
      </c>
      <c r="J34" s="159">
        <f t="shared" si="1"/>
        <v>0</v>
      </c>
      <c r="K34" s="159">
        <f>K35</f>
        <v>0</v>
      </c>
      <c r="L34" s="159">
        <f t="shared" ref="L34:V34" si="12">L35</f>
        <v>0</v>
      </c>
      <c r="M34" s="159">
        <f t="shared" si="12"/>
        <v>0</v>
      </c>
      <c r="N34" s="159">
        <f t="shared" si="12"/>
        <v>0</v>
      </c>
      <c r="O34" s="159">
        <f t="shared" si="12"/>
        <v>0</v>
      </c>
      <c r="P34" s="159">
        <f t="shared" si="12"/>
        <v>0</v>
      </c>
      <c r="Q34" s="159">
        <f t="shared" si="12"/>
        <v>0</v>
      </c>
      <c r="R34" s="159">
        <f t="shared" si="12"/>
        <v>0</v>
      </c>
      <c r="S34" s="159">
        <f t="shared" si="12"/>
        <v>0</v>
      </c>
      <c r="T34" s="159">
        <f t="shared" si="12"/>
        <v>0</v>
      </c>
      <c r="U34" s="159">
        <f t="shared" si="12"/>
        <v>0</v>
      </c>
      <c r="V34" s="159">
        <f t="shared" si="12"/>
        <v>0</v>
      </c>
    </row>
    <row r="35" spans="1:22" ht="58.5" customHeight="1" x14ac:dyDescent="0.25">
      <c r="A35" s="86">
        <v>11</v>
      </c>
      <c r="B35" s="86"/>
      <c r="C35" s="73">
        <v>3</v>
      </c>
      <c r="D35" s="74" t="s">
        <v>41</v>
      </c>
      <c r="E35" s="75" t="s">
        <v>9</v>
      </c>
      <c r="F35" s="75" t="s">
        <v>11</v>
      </c>
      <c r="G35" s="75" t="s">
        <v>9</v>
      </c>
      <c r="H35" s="75" t="s">
        <v>9</v>
      </c>
      <c r="I35" s="101" t="s">
        <v>331</v>
      </c>
      <c r="J35" s="169">
        <f t="shared" si="1"/>
        <v>0</v>
      </c>
      <c r="K35" s="170">
        <v>0</v>
      </c>
      <c r="L35" s="170">
        <v>0</v>
      </c>
      <c r="M35" s="170">
        <v>0</v>
      </c>
      <c r="N35" s="170">
        <v>0</v>
      </c>
      <c r="O35" s="170">
        <v>0</v>
      </c>
      <c r="P35" s="170">
        <v>0</v>
      </c>
      <c r="Q35" s="170">
        <v>0</v>
      </c>
      <c r="R35" s="170">
        <v>0</v>
      </c>
      <c r="S35" s="170">
        <v>0</v>
      </c>
      <c r="T35" s="170">
        <v>0</v>
      </c>
      <c r="U35" s="170">
        <v>0</v>
      </c>
      <c r="V35" s="170">
        <v>0</v>
      </c>
    </row>
    <row r="36" spans="1:22" ht="16.5" customHeight="1" x14ac:dyDescent="0.25">
      <c r="A36" s="86">
        <v>11</v>
      </c>
      <c r="B36" s="86"/>
      <c r="C36" s="73">
        <v>4</v>
      </c>
      <c r="D36" s="74" t="s">
        <v>9</v>
      </c>
      <c r="E36" s="75" t="s">
        <v>9</v>
      </c>
      <c r="F36" s="76">
        <v>0</v>
      </c>
      <c r="G36" s="76">
        <v>0</v>
      </c>
      <c r="H36" s="76">
        <v>0</v>
      </c>
      <c r="I36" s="83" t="s">
        <v>43</v>
      </c>
      <c r="J36" s="159">
        <f t="shared" si="1"/>
        <v>1817908</v>
      </c>
      <c r="K36" s="159">
        <f>K37+K39+K53+K68+K73</f>
        <v>159386</v>
      </c>
      <c r="L36" s="159">
        <f t="shared" ref="L36:V36" si="13">L37+L39+L53+L68+L73</f>
        <v>185698</v>
      </c>
      <c r="M36" s="159">
        <f t="shared" si="13"/>
        <v>196348</v>
      </c>
      <c r="N36" s="159">
        <f t="shared" si="13"/>
        <v>136687</v>
      </c>
      <c r="O36" s="159">
        <f t="shared" si="13"/>
        <v>157855</v>
      </c>
      <c r="P36" s="159">
        <f t="shared" si="13"/>
        <v>124995</v>
      </c>
      <c r="Q36" s="159">
        <f t="shared" si="13"/>
        <v>155155</v>
      </c>
      <c r="R36" s="159">
        <f t="shared" si="13"/>
        <v>132832</v>
      </c>
      <c r="S36" s="159">
        <f t="shared" si="13"/>
        <v>171543</v>
      </c>
      <c r="T36" s="159">
        <f t="shared" si="13"/>
        <v>119326</v>
      </c>
      <c r="U36" s="159">
        <f t="shared" si="13"/>
        <v>162540</v>
      </c>
      <c r="V36" s="159">
        <f t="shared" si="13"/>
        <v>115543</v>
      </c>
    </row>
    <row r="37" spans="1:22" ht="29.25" customHeight="1" x14ac:dyDescent="0.25">
      <c r="A37" s="86">
        <v>11</v>
      </c>
      <c r="B37" s="86"/>
      <c r="C37" s="73">
        <v>4</v>
      </c>
      <c r="D37" s="74" t="s">
        <v>11</v>
      </c>
      <c r="E37" s="75" t="s">
        <v>9</v>
      </c>
      <c r="F37" s="76">
        <v>0</v>
      </c>
      <c r="G37" s="76">
        <v>0</v>
      </c>
      <c r="H37" s="76">
        <v>0</v>
      </c>
      <c r="I37" s="83" t="s">
        <v>44</v>
      </c>
      <c r="J37" s="159">
        <f t="shared" si="1"/>
        <v>70498</v>
      </c>
      <c r="K37" s="159">
        <f>K38</f>
        <v>3169</v>
      </c>
      <c r="L37" s="159">
        <f t="shared" ref="L37:V37" si="14">L38</f>
        <v>3730</v>
      </c>
      <c r="M37" s="159">
        <f t="shared" si="14"/>
        <v>27215</v>
      </c>
      <c r="N37" s="159">
        <f t="shared" si="14"/>
        <v>5721</v>
      </c>
      <c r="O37" s="159">
        <f t="shared" si="14"/>
        <v>3839</v>
      </c>
      <c r="P37" s="159">
        <f t="shared" si="14"/>
        <v>4841</v>
      </c>
      <c r="Q37" s="159">
        <f t="shared" si="14"/>
        <v>5203</v>
      </c>
      <c r="R37" s="159">
        <f t="shared" si="14"/>
        <v>1420</v>
      </c>
      <c r="S37" s="159">
        <f t="shared" si="14"/>
        <v>7680</v>
      </c>
      <c r="T37" s="159">
        <f t="shared" si="14"/>
        <v>0</v>
      </c>
      <c r="U37" s="159">
        <f t="shared" si="14"/>
        <v>7680</v>
      </c>
      <c r="V37" s="159">
        <f t="shared" si="14"/>
        <v>0</v>
      </c>
    </row>
    <row r="38" spans="1:22" ht="30.75" customHeight="1" x14ac:dyDescent="0.25">
      <c r="A38" s="86">
        <v>11</v>
      </c>
      <c r="B38" s="86"/>
      <c r="C38" s="73">
        <v>4</v>
      </c>
      <c r="D38" s="74" t="s">
        <v>11</v>
      </c>
      <c r="E38" s="75" t="s">
        <v>9</v>
      </c>
      <c r="F38" s="75" t="s">
        <v>11</v>
      </c>
      <c r="G38" s="75" t="s">
        <v>9</v>
      </c>
      <c r="H38" s="75" t="s">
        <v>9</v>
      </c>
      <c r="I38" s="101" t="s">
        <v>196</v>
      </c>
      <c r="J38" s="169">
        <f t="shared" si="1"/>
        <v>70498</v>
      </c>
      <c r="K38" s="177">
        <v>3169</v>
      </c>
      <c r="L38" s="178">
        <v>3730</v>
      </c>
      <c r="M38" s="178">
        <v>27215</v>
      </c>
      <c r="N38" s="178">
        <v>5721</v>
      </c>
      <c r="O38" s="178">
        <v>3839</v>
      </c>
      <c r="P38" s="178">
        <v>4841</v>
      </c>
      <c r="Q38" s="178">
        <v>5203</v>
      </c>
      <c r="R38" s="178">
        <v>1420</v>
      </c>
      <c r="S38" s="178">
        <v>7680</v>
      </c>
      <c r="T38" s="178">
        <v>0</v>
      </c>
      <c r="U38" s="178">
        <v>7680</v>
      </c>
      <c r="V38" s="178">
        <v>0</v>
      </c>
    </row>
    <row r="39" spans="1:22" ht="16.5" customHeight="1" x14ac:dyDescent="0.25">
      <c r="A39" s="86">
        <v>11</v>
      </c>
      <c r="B39" s="86"/>
      <c r="C39" s="73">
        <v>4</v>
      </c>
      <c r="D39" s="74" t="s">
        <v>20</v>
      </c>
      <c r="E39" s="75" t="s">
        <v>9</v>
      </c>
      <c r="F39" s="76">
        <v>0</v>
      </c>
      <c r="G39" s="76">
        <v>0</v>
      </c>
      <c r="H39" s="76">
        <v>0</v>
      </c>
      <c r="I39" s="83" t="s">
        <v>45</v>
      </c>
      <c r="J39" s="159">
        <f t="shared" si="1"/>
        <v>1517023</v>
      </c>
      <c r="K39" s="159">
        <f>K40</f>
        <v>127748</v>
      </c>
      <c r="L39" s="159">
        <f t="shared" ref="L39:V39" si="15">L40</f>
        <v>110095</v>
      </c>
      <c r="M39" s="159">
        <f t="shared" si="15"/>
        <v>134211</v>
      </c>
      <c r="N39" s="159">
        <f t="shared" si="15"/>
        <v>122558</v>
      </c>
      <c r="O39" s="159">
        <f t="shared" si="15"/>
        <v>135783</v>
      </c>
      <c r="P39" s="159">
        <f t="shared" si="15"/>
        <v>103185</v>
      </c>
      <c r="Q39" s="159">
        <f t="shared" si="15"/>
        <v>144227</v>
      </c>
      <c r="R39" s="159">
        <f t="shared" si="15"/>
        <v>117934</v>
      </c>
      <c r="S39" s="159">
        <f t="shared" si="15"/>
        <v>157246</v>
      </c>
      <c r="T39" s="159">
        <f t="shared" si="15"/>
        <v>110371</v>
      </c>
      <c r="U39" s="159">
        <f t="shared" si="15"/>
        <v>145645</v>
      </c>
      <c r="V39" s="159">
        <f t="shared" si="15"/>
        <v>108020</v>
      </c>
    </row>
    <row r="40" spans="1:22" ht="27" customHeight="1" x14ac:dyDescent="0.25">
      <c r="A40" s="86">
        <v>11</v>
      </c>
      <c r="B40" s="86"/>
      <c r="C40" s="73">
        <v>4</v>
      </c>
      <c r="D40" s="74" t="s">
        <v>20</v>
      </c>
      <c r="E40" s="75" t="s">
        <v>9</v>
      </c>
      <c r="F40" s="76">
        <v>2</v>
      </c>
      <c r="G40" s="76">
        <v>0</v>
      </c>
      <c r="H40" s="76">
        <v>0</v>
      </c>
      <c r="I40" s="83" t="s">
        <v>239</v>
      </c>
      <c r="J40" s="159">
        <f>SUM(K40:V40)</f>
        <v>1517023</v>
      </c>
      <c r="K40" s="159">
        <f>SUM(K41:K52)</f>
        <v>127748</v>
      </c>
      <c r="L40" s="159">
        <f t="shared" ref="L40:V40" si="16">SUM(L41:L52)</f>
        <v>110095</v>
      </c>
      <c r="M40" s="159">
        <f t="shared" si="16"/>
        <v>134211</v>
      </c>
      <c r="N40" s="159">
        <f t="shared" si="16"/>
        <v>122558</v>
      </c>
      <c r="O40" s="159">
        <f t="shared" si="16"/>
        <v>135783</v>
      </c>
      <c r="P40" s="159">
        <f t="shared" si="16"/>
        <v>103185</v>
      </c>
      <c r="Q40" s="159">
        <f t="shared" si="16"/>
        <v>144227</v>
      </c>
      <c r="R40" s="159">
        <f t="shared" si="16"/>
        <v>117934</v>
      </c>
      <c r="S40" s="159">
        <f t="shared" si="16"/>
        <v>157246</v>
      </c>
      <c r="T40" s="159">
        <f t="shared" si="16"/>
        <v>110371</v>
      </c>
      <c r="U40" s="159">
        <f t="shared" si="16"/>
        <v>145645</v>
      </c>
      <c r="V40" s="159">
        <f t="shared" si="16"/>
        <v>108020</v>
      </c>
    </row>
    <row r="41" spans="1:22" ht="16.5" customHeight="1" x14ac:dyDescent="0.25">
      <c r="A41" s="86">
        <v>11</v>
      </c>
      <c r="B41" s="86"/>
      <c r="C41" s="73">
        <v>4</v>
      </c>
      <c r="D41" s="74" t="s">
        <v>20</v>
      </c>
      <c r="E41" s="75" t="s">
        <v>9</v>
      </c>
      <c r="F41" s="75" t="s">
        <v>14</v>
      </c>
      <c r="G41" s="75" t="s">
        <v>9</v>
      </c>
      <c r="H41" s="75" t="s">
        <v>11</v>
      </c>
      <c r="I41" s="101" t="s">
        <v>197</v>
      </c>
      <c r="J41" s="169">
        <f t="shared" si="1"/>
        <v>1263721</v>
      </c>
      <c r="K41" s="175">
        <v>104884</v>
      </c>
      <c r="L41" s="176">
        <v>88462</v>
      </c>
      <c r="M41" s="176">
        <v>105508</v>
      </c>
      <c r="N41" s="176">
        <v>94650</v>
      </c>
      <c r="O41" s="176">
        <v>114837</v>
      </c>
      <c r="P41" s="176">
        <v>88837</v>
      </c>
      <c r="Q41" s="176">
        <v>130551</v>
      </c>
      <c r="R41" s="176">
        <v>100476</v>
      </c>
      <c r="S41" s="176">
        <v>134608</v>
      </c>
      <c r="T41" s="176">
        <v>88571</v>
      </c>
      <c r="U41" s="176">
        <v>125476</v>
      </c>
      <c r="V41" s="176">
        <v>86861</v>
      </c>
    </row>
    <row r="42" spans="1:22" ht="30.75" customHeight="1" x14ac:dyDescent="0.25">
      <c r="A42" s="150">
        <v>11</v>
      </c>
      <c r="B42" s="150"/>
      <c r="C42" s="151">
        <v>4</v>
      </c>
      <c r="D42" s="155" t="s">
        <v>20</v>
      </c>
      <c r="E42" s="156" t="s">
        <v>9</v>
      </c>
      <c r="F42" s="156" t="s">
        <v>14</v>
      </c>
      <c r="G42" s="156" t="s">
        <v>9</v>
      </c>
      <c r="H42" s="156" t="s">
        <v>14</v>
      </c>
      <c r="I42" s="127" t="s">
        <v>198</v>
      </c>
      <c r="J42" s="174">
        <f t="shared" si="1"/>
        <v>0</v>
      </c>
      <c r="K42" s="177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0</v>
      </c>
      <c r="S42" s="178">
        <v>0</v>
      </c>
      <c r="T42" s="178">
        <v>0</v>
      </c>
      <c r="U42" s="178">
        <v>0</v>
      </c>
      <c r="V42" s="177">
        <v>0</v>
      </c>
    </row>
    <row r="43" spans="1:22" ht="16.5" customHeight="1" x14ac:dyDescent="0.25">
      <c r="A43" s="86">
        <v>11</v>
      </c>
      <c r="B43" s="86"/>
      <c r="C43" s="73">
        <v>4</v>
      </c>
      <c r="D43" s="74" t="s">
        <v>20</v>
      </c>
      <c r="E43" s="75" t="s">
        <v>9</v>
      </c>
      <c r="F43" s="75" t="s">
        <v>14</v>
      </c>
      <c r="G43" s="75" t="s">
        <v>9</v>
      </c>
      <c r="H43" s="75" t="s">
        <v>20</v>
      </c>
      <c r="I43" s="101" t="s">
        <v>199</v>
      </c>
      <c r="J43" s="169">
        <f t="shared" si="1"/>
        <v>79694</v>
      </c>
      <c r="K43" s="175">
        <v>10346</v>
      </c>
      <c r="L43" s="176">
        <v>6179</v>
      </c>
      <c r="M43" s="176">
        <v>9810</v>
      </c>
      <c r="N43" s="176">
        <v>7735</v>
      </c>
      <c r="O43" s="176">
        <v>5802</v>
      </c>
      <c r="P43" s="176">
        <v>4699</v>
      </c>
      <c r="Q43" s="176">
        <v>4461</v>
      </c>
      <c r="R43" s="176">
        <v>6234</v>
      </c>
      <c r="S43" s="176">
        <v>7636</v>
      </c>
      <c r="T43" s="176">
        <v>7206</v>
      </c>
      <c r="U43" s="176">
        <v>3966</v>
      </c>
      <c r="V43" s="176">
        <v>5620</v>
      </c>
    </row>
    <row r="44" spans="1:22" ht="16.5" customHeight="1" x14ac:dyDescent="0.25">
      <c r="A44" s="86">
        <v>11</v>
      </c>
      <c r="B44" s="86"/>
      <c r="C44" s="73">
        <v>4</v>
      </c>
      <c r="D44" s="74" t="s">
        <v>20</v>
      </c>
      <c r="E44" s="75" t="s">
        <v>9</v>
      </c>
      <c r="F44" s="75" t="s">
        <v>14</v>
      </c>
      <c r="G44" s="75" t="s">
        <v>9</v>
      </c>
      <c r="H44" s="75" t="s">
        <v>27</v>
      </c>
      <c r="I44" s="101" t="s">
        <v>200</v>
      </c>
      <c r="J44" s="169">
        <f t="shared" si="1"/>
        <v>15498</v>
      </c>
      <c r="K44" s="177">
        <v>1456</v>
      </c>
      <c r="L44" s="178">
        <v>624</v>
      </c>
      <c r="M44" s="178">
        <v>1560</v>
      </c>
      <c r="N44" s="178">
        <v>1560</v>
      </c>
      <c r="O44" s="178">
        <v>728</v>
      </c>
      <c r="P44" s="178">
        <v>1144</v>
      </c>
      <c r="Q44" s="178">
        <v>832</v>
      </c>
      <c r="R44" s="178">
        <v>832</v>
      </c>
      <c r="S44" s="178">
        <v>1503</v>
      </c>
      <c r="T44" s="178">
        <v>2028</v>
      </c>
      <c r="U44" s="178">
        <v>1503</v>
      </c>
      <c r="V44" s="178">
        <v>1728</v>
      </c>
    </row>
    <row r="45" spans="1:22" ht="16.5" customHeight="1" x14ac:dyDescent="0.25">
      <c r="A45" s="86">
        <v>11</v>
      </c>
      <c r="B45" s="86"/>
      <c r="C45" s="73">
        <v>4</v>
      </c>
      <c r="D45" s="74" t="s">
        <v>20</v>
      </c>
      <c r="E45" s="75" t="s">
        <v>9</v>
      </c>
      <c r="F45" s="75" t="s">
        <v>14</v>
      </c>
      <c r="G45" s="75" t="s">
        <v>9</v>
      </c>
      <c r="H45" s="75" t="s">
        <v>33</v>
      </c>
      <c r="I45" s="101" t="s">
        <v>201</v>
      </c>
      <c r="J45" s="169">
        <f t="shared" si="1"/>
        <v>0</v>
      </c>
      <c r="K45" s="170">
        <v>0</v>
      </c>
      <c r="L45" s="170">
        <v>0</v>
      </c>
      <c r="M45" s="170">
        <v>0</v>
      </c>
      <c r="N45" s="170">
        <v>0</v>
      </c>
      <c r="O45" s="170">
        <v>0</v>
      </c>
      <c r="P45" s="170">
        <v>0</v>
      </c>
      <c r="Q45" s="170">
        <v>0</v>
      </c>
      <c r="R45" s="170">
        <v>0</v>
      </c>
      <c r="S45" s="170">
        <v>0</v>
      </c>
      <c r="T45" s="170">
        <v>0</v>
      </c>
      <c r="U45" s="170">
        <v>0</v>
      </c>
      <c r="V45" s="170">
        <v>0</v>
      </c>
    </row>
    <row r="46" spans="1:22" ht="16.5" customHeight="1" x14ac:dyDescent="0.25">
      <c r="A46" s="86">
        <v>11</v>
      </c>
      <c r="B46" s="86"/>
      <c r="C46" s="73">
        <v>4</v>
      </c>
      <c r="D46" s="74" t="s">
        <v>20</v>
      </c>
      <c r="E46" s="75" t="s">
        <v>9</v>
      </c>
      <c r="F46" s="75" t="s">
        <v>14</v>
      </c>
      <c r="G46" s="75" t="s">
        <v>9</v>
      </c>
      <c r="H46" s="75" t="s">
        <v>29</v>
      </c>
      <c r="I46" s="101" t="s">
        <v>202</v>
      </c>
      <c r="J46" s="169">
        <f t="shared" si="1"/>
        <v>3165</v>
      </c>
      <c r="K46" s="175">
        <v>268</v>
      </c>
      <c r="L46" s="176">
        <v>268</v>
      </c>
      <c r="M46" s="176">
        <v>912</v>
      </c>
      <c r="N46" s="176">
        <v>483</v>
      </c>
      <c r="O46" s="176">
        <v>0</v>
      </c>
      <c r="P46" s="176">
        <v>161</v>
      </c>
      <c r="Q46" s="176">
        <v>0</v>
      </c>
      <c r="R46" s="176">
        <v>483</v>
      </c>
      <c r="S46" s="176">
        <v>161</v>
      </c>
      <c r="T46" s="176">
        <v>268</v>
      </c>
      <c r="U46" s="176">
        <v>0</v>
      </c>
      <c r="V46" s="176">
        <v>161</v>
      </c>
    </row>
    <row r="47" spans="1:22" ht="16.5" customHeight="1" x14ac:dyDescent="0.25">
      <c r="A47" s="86">
        <v>11</v>
      </c>
      <c r="B47" s="86"/>
      <c r="C47" s="73">
        <v>4</v>
      </c>
      <c r="D47" s="74" t="s">
        <v>20</v>
      </c>
      <c r="E47" s="75" t="s">
        <v>9</v>
      </c>
      <c r="F47" s="75" t="s">
        <v>14</v>
      </c>
      <c r="G47" s="75" t="s">
        <v>9</v>
      </c>
      <c r="H47" s="75" t="s">
        <v>24</v>
      </c>
      <c r="I47" s="101" t="s">
        <v>203</v>
      </c>
      <c r="J47" s="169">
        <f t="shared" si="1"/>
        <v>86496</v>
      </c>
      <c r="K47" s="177">
        <v>5766</v>
      </c>
      <c r="L47" s="178">
        <v>9534</v>
      </c>
      <c r="M47" s="178">
        <v>8897</v>
      </c>
      <c r="N47" s="178">
        <v>12343</v>
      </c>
      <c r="O47" s="178">
        <v>9076</v>
      </c>
      <c r="P47" s="178">
        <v>4096</v>
      </c>
      <c r="Q47" s="178">
        <v>4343</v>
      </c>
      <c r="R47" s="178">
        <v>3321</v>
      </c>
      <c r="S47" s="178">
        <v>7280</v>
      </c>
      <c r="T47" s="178">
        <v>7280</v>
      </c>
      <c r="U47" s="178">
        <v>7280</v>
      </c>
      <c r="V47" s="178">
        <v>7280</v>
      </c>
    </row>
    <row r="48" spans="1:22" ht="16.5" customHeight="1" x14ac:dyDescent="0.25">
      <c r="A48" s="86">
        <v>11</v>
      </c>
      <c r="B48" s="86"/>
      <c r="C48" s="73">
        <v>4</v>
      </c>
      <c r="D48" s="74" t="s">
        <v>20</v>
      </c>
      <c r="E48" s="75" t="s">
        <v>9</v>
      </c>
      <c r="F48" s="75" t="s">
        <v>14</v>
      </c>
      <c r="G48" s="75" t="s">
        <v>9</v>
      </c>
      <c r="H48" s="75" t="s">
        <v>31</v>
      </c>
      <c r="I48" s="101" t="s">
        <v>204</v>
      </c>
      <c r="J48" s="169">
        <f t="shared" si="1"/>
        <v>0</v>
      </c>
      <c r="K48" s="170">
        <v>0</v>
      </c>
      <c r="L48" s="170">
        <v>0</v>
      </c>
      <c r="M48" s="170">
        <v>0</v>
      </c>
      <c r="N48" s="170">
        <v>0</v>
      </c>
      <c r="O48" s="170">
        <v>0</v>
      </c>
      <c r="P48" s="170">
        <v>0</v>
      </c>
      <c r="Q48" s="170">
        <v>0</v>
      </c>
      <c r="R48" s="170">
        <v>0</v>
      </c>
      <c r="S48" s="170">
        <v>0</v>
      </c>
      <c r="T48" s="170">
        <v>0</v>
      </c>
      <c r="U48" s="170">
        <v>0</v>
      </c>
      <c r="V48" s="170">
        <v>0</v>
      </c>
    </row>
    <row r="49" spans="1:22" ht="16.5" customHeight="1" x14ac:dyDescent="0.25">
      <c r="A49" s="86">
        <v>11</v>
      </c>
      <c r="B49" s="86"/>
      <c r="C49" s="73">
        <v>4</v>
      </c>
      <c r="D49" s="74" t="s">
        <v>20</v>
      </c>
      <c r="E49" s="75" t="s">
        <v>9</v>
      </c>
      <c r="F49" s="75" t="s">
        <v>14</v>
      </c>
      <c r="G49" s="75" t="s">
        <v>9</v>
      </c>
      <c r="H49" s="75" t="s">
        <v>41</v>
      </c>
      <c r="I49" s="101" t="s">
        <v>205</v>
      </c>
      <c r="J49" s="169">
        <f>SUM(K49:V49)</f>
        <v>57206</v>
      </c>
      <c r="K49" s="170">
        <v>4144</v>
      </c>
      <c r="L49" s="170">
        <v>4144</v>
      </c>
      <c r="M49" s="170">
        <v>6432</v>
      </c>
      <c r="N49" s="170">
        <v>4768</v>
      </c>
      <c r="O49" s="170">
        <v>4352</v>
      </c>
      <c r="P49" s="170">
        <v>3468</v>
      </c>
      <c r="Q49" s="170">
        <v>2948</v>
      </c>
      <c r="R49" s="170">
        <v>6016</v>
      </c>
      <c r="S49" s="170">
        <v>5184</v>
      </c>
      <c r="T49" s="170">
        <v>3926</v>
      </c>
      <c r="U49" s="170">
        <v>6432</v>
      </c>
      <c r="V49" s="170">
        <v>5392</v>
      </c>
    </row>
    <row r="50" spans="1:22" ht="16.5" customHeight="1" x14ac:dyDescent="0.25">
      <c r="A50" s="86">
        <v>11</v>
      </c>
      <c r="B50" s="86"/>
      <c r="C50" s="73">
        <v>4</v>
      </c>
      <c r="D50" s="74" t="s">
        <v>20</v>
      </c>
      <c r="E50" s="75" t="s">
        <v>9</v>
      </c>
      <c r="F50" s="75" t="s">
        <v>14</v>
      </c>
      <c r="G50" s="75" t="s">
        <v>11</v>
      </c>
      <c r="H50" s="75" t="s">
        <v>9</v>
      </c>
      <c r="I50" s="101" t="s">
        <v>207</v>
      </c>
      <c r="J50" s="169">
        <f t="shared" si="1"/>
        <v>0</v>
      </c>
      <c r="K50" s="170">
        <v>0</v>
      </c>
      <c r="L50" s="170">
        <v>0</v>
      </c>
      <c r="M50" s="170">
        <v>0</v>
      </c>
      <c r="N50" s="170">
        <v>0</v>
      </c>
      <c r="O50" s="170">
        <v>0</v>
      </c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</row>
    <row r="51" spans="1:22" ht="21.75" customHeight="1" x14ac:dyDescent="0.25">
      <c r="A51" s="86">
        <v>11</v>
      </c>
      <c r="B51" s="86"/>
      <c r="C51" s="73">
        <v>4</v>
      </c>
      <c r="D51" s="74" t="s">
        <v>20</v>
      </c>
      <c r="E51" s="75" t="s">
        <v>9</v>
      </c>
      <c r="F51" s="75" t="s">
        <v>14</v>
      </c>
      <c r="G51" s="75" t="s">
        <v>11</v>
      </c>
      <c r="H51" s="75" t="s">
        <v>11</v>
      </c>
      <c r="I51" s="101" t="s">
        <v>206</v>
      </c>
      <c r="J51" s="169">
        <f t="shared" si="1"/>
        <v>11243</v>
      </c>
      <c r="K51" s="170">
        <v>884</v>
      </c>
      <c r="L51" s="170">
        <v>884</v>
      </c>
      <c r="M51" s="170">
        <v>1092</v>
      </c>
      <c r="N51" s="170">
        <v>1019</v>
      </c>
      <c r="O51" s="170">
        <v>988</v>
      </c>
      <c r="P51" s="170">
        <v>780</v>
      </c>
      <c r="Q51" s="170">
        <v>1092</v>
      </c>
      <c r="R51" s="170">
        <v>572</v>
      </c>
      <c r="S51" s="170">
        <v>874</v>
      </c>
      <c r="T51" s="170">
        <v>1092</v>
      </c>
      <c r="U51" s="170">
        <v>988</v>
      </c>
      <c r="V51" s="170">
        <v>978</v>
      </c>
    </row>
    <row r="52" spans="1:22" ht="16.5" customHeight="1" x14ac:dyDescent="0.25">
      <c r="A52" s="86">
        <v>11</v>
      </c>
      <c r="B52" s="86"/>
      <c r="C52" s="73">
        <v>4</v>
      </c>
      <c r="D52" s="74" t="s">
        <v>20</v>
      </c>
      <c r="E52" s="75" t="s">
        <v>9</v>
      </c>
      <c r="F52" s="75" t="s">
        <v>14</v>
      </c>
      <c r="G52" s="75" t="s">
        <v>11</v>
      </c>
      <c r="H52" s="75" t="s">
        <v>14</v>
      </c>
      <c r="I52" s="101" t="s">
        <v>208</v>
      </c>
      <c r="J52" s="169">
        <f t="shared" si="1"/>
        <v>0</v>
      </c>
      <c r="K52" s="170">
        <v>0</v>
      </c>
      <c r="L52" s="170">
        <v>0</v>
      </c>
      <c r="M52" s="170">
        <v>0</v>
      </c>
      <c r="N52" s="170">
        <v>0</v>
      </c>
      <c r="O52" s="170">
        <v>0</v>
      </c>
      <c r="P52" s="170">
        <v>0</v>
      </c>
      <c r="Q52" s="170">
        <v>0</v>
      </c>
      <c r="R52" s="170">
        <v>0</v>
      </c>
      <c r="S52" s="170">
        <v>0</v>
      </c>
      <c r="T52" s="170">
        <v>0</v>
      </c>
      <c r="U52" s="170">
        <v>0</v>
      </c>
      <c r="V52" s="170">
        <v>0</v>
      </c>
    </row>
    <row r="53" spans="1:22" ht="16.5" customHeight="1" x14ac:dyDescent="0.25">
      <c r="A53" s="86">
        <v>11</v>
      </c>
      <c r="B53" s="86"/>
      <c r="C53" s="73">
        <v>4</v>
      </c>
      <c r="D53" s="74" t="s">
        <v>27</v>
      </c>
      <c r="E53" s="75" t="s">
        <v>9</v>
      </c>
      <c r="F53" s="76">
        <v>0</v>
      </c>
      <c r="G53" s="76">
        <v>0</v>
      </c>
      <c r="H53" s="76">
        <v>0</v>
      </c>
      <c r="I53" s="83" t="s">
        <v>58</v>
      </c>
      <c r="J53" s="159">
        <f t="shared" si="1"/>
        <v>230387</v>
      </c>
      <c r="K53" s="159">
        <f>K54</f>
        <v>28469</v>
      </c>
      <c r="L53" s="159">
        <f t="shared" ref="L53:V53" si="17">L54</f>
        <v>71873</v>
      </c>
      <c r="M53" s="159">
        <f t="shared" si="17"/>
        <v>34922</v>
      </c>
      <c r="N53" s="159">
        <f t="shared" si="17"/>
        <v>8408</v>
      </c>
      <c r="O53" s="159">
        <f t="shared" si="17"/>
        <v>18233</v>
      </c>
      <c r="P53" s="159">
        <f t="shared" si="17"/>
        <v>16969</v>
      </c>
      <c r="Q53" s="159">
        <f t="shared" si="17"/>
        <v>5725</v>
      </c>
      <c r="R53" s="159">
        <f t="shared" si="17"/>
        <v>13478</v>
      </c>
      <c r="S53" s="159">
        <f t="shared" si="17"/>
        <v>6617</v>
      </c>
      <c r="T53" s="159">
        <f t="shared" si="17"/>
        <v>8955</v>
      </c>
      <c r="U53" s="159">
        <f t="shared" si="17"/>
        <v>9215</v>
      </c>
      <c r="V53" s="159">
        <f t="shared" si="17"/>
        <v>7523</v>
      </c>
    </row>
    <row r="54" spans="1:22" ht="16.5" customHeight="1" x14ac:dyDescent="0.25">
      <c r="A54" s="86">
        <v>11</v>
      </c>
      <c r="B54" s="86"/>
      <c r="C54" s="73">
        <v>4</v>
      </c>
      <c r="D54" s="74" t="s">
        <v>27</v>
      </c>
      <c r="E54" s="75" t="s">
        <v>9</v>
      </c>
      <c r="F54" s="76">
        <v>2</v>
      </c>
      <c r="G54" s="76">
        <v>0</v>
      </c>
      <c r="H54" s="76">
        <v>0</v>
      </c>
      <c r="I54" s="83" t="s">
        <v>238</v>
      </c>
      <c r="J54" s="171">
        <f t="shared" si="1"/>
        <v>230387</v>
      </c>
      <c r="K54" s="171">
        <f>SUM(K55:K67)</f>
        <v>28469</v>
      </c>
      <c r="L54" s="171">
        <f t="shared" ref="L54:V54" si="18">SUM(L55:L67)</f>
        <v>71873</v>
      </c>
      <c r="M54" s="171">
        <f t="shared" si="18"/>
        <v>34922</v>
      </c>
      <c r="N54" s="171">
        <f t="shared" si="18"/>
        <v>8408</v>
      </c>
      <c r="O54" s="171">
        <f t="shared" si="18"/>
        <v>18233</v>
      </c>
      <c r="P54" s="171">
        <f t="shared" si="18"/>
        <v>16969</v>
      </c>
      <c r="Q54" s="171">
        <f t="shared" si="18"/>
        <v>5725</v>
      </c>
      <c r="R54" s="171">
        <f t="shared" si="18"/>
        <v>13478</v>
      </c>
      <c r="S54" s="171">
        <f t="shared" si="18"/>
        <v>6617</v>
      </c>
      <c r="T54" s="171">
        <f t="shared" si="18"/>
        <v>8955</v>
      </c>
      <c r="U54" s="171">
        <f t="shared" si="18"/>
        <v>9215</v>
      </c>
      <c r="V54" s="171">
        <f t="shared" si="18"/>
        <v>7523</v>
      </c>
    </row>
    <row r="55" spans="1:22" ht="43.5" customHeight="1" x14ac:dyDescent="0.25">
      <c r="A55" s="86">
        <v>11</v>
      </c>
      <c r="B55" s="86"/>
      <c r="C55" s="73">
        <v>4</v>
      </c>
      <c r="D55" s="74" t="s">
        <v>27</v>
      </c>
      <c r="E55" s="75" t="s">
        <v>9</v>
      </c>
      <c r="F55" s="76">
        <v>2</v>
      </c>
      <c r="G55" s="76">
        <v>0</v>
      </c>
      <c r="H55" s="76">
        <v>1</v>
      </c>
      <c r="I55" s="101" t="s">
        <v>209</v>
      </c>
      <c r="J55" s="169">
        <f t="shared" si="1"/>
        <v>98934</v>
      </c>
      <c r="K55" s="177">
        <v>23819</v>
      </c>
      <c r="L55" s="178">
        <v>13716</v>
      </c>
      <c r="M55" s="178">
        <v>27980</v>
      </c>
      <c r="N55" s="178">
        <v>2500</v>
      </c>
      <c r="O55" s="178">
        <v>8895</v>
      </c>
      <c r="P55" s="178">
        <v>863</v>
      </c>
      <c r="Q55" s="178">
        <v>3993</v>
      </c>
      <c r="R55" s="178">
        <v>4531</v>
      </c>
      <c r="S55" s="178">
        <v>1856</v>
      </c>
      <c r="T55" s="178">
        <v>5591</v>
      </c>
      <c r="U55" s="178">
        <v>3625</v>
      </c>
      <c r="V55" s="178">
        <v>1565</v>
      </c>
    </row>
    <row r="56" spans="1:22" ht="41.25" customHeight="1" x14ac:dyDescent="0.25">
      <c r="A56" s="86">
        <v>11</v>
      </c>
      <c r="B56" s="86"/>
      <c r="C56" s="73">
        <v>4</v>
      </c>
      <c r="D56" s="74" t="s">
        <v>27</v>
      </c>
      <c r="E56" s="75" t="s">
        <v>9</v>
      </c>
      <c r="F56" s="76">
        <v>2</v>
      </c>
      <c r="G56" s="76">
        <v>0</v>
      </c>
      <c r="H56" s="76">
        <v>2</v>
      </c>
      <c r="I56" s="101" t="s">
        <v>210</v>
      </c>
      <c r="J56" s="169">
        <f t="shared" si="1"/>
        <v>0</v>
      </c>
      <c r="K56" s="170">
        <v>0</v>
      </c>
      <c r="L56" s="170">
        <v>0</v>
      </c>
      <c r="M56" s="170">
        <v>0</v>
      </c>
      <c r="N56" s="170">
        <v>0</v>
      </c>
      <c r="O56" s="170">
        <v>0</v>
      </c>
      <c r="P56" s="170">
        <v>0</v>
      </c>
      <c r="Q56" s="170">
        <v>0</v>
      </c>
      <c r="R56" s="170">
        <v>0</v>
      </c>
      <c r="S56" s="170">
        <v>0</v>
      </c>
      <c r="T56" s="170">
        <v>0</v>
      </c>
      <c r="U56" s="170">
        <v>0</v>
      </c>
      <c r="V56" s="170">
        <v>0</v>
      </c>
    </row>
    <row r="57" spans="1:22" ht="18.75" customHeight="1" x14ac:dyDescent="0.25">
      <c r="A57" s="150">
        <v>11</v>
      </c>
      <c r="B57" s="150"/>
      <c r="C57" s="151">
        <v>4</v>
      </c>
      <c r="D57" s="155" t="s">
        <v>27</v>
      </c>
      <c r="E57" s="156" t="s">
        <v>9</v>
      </c>
      <c r="F57" s="152">
        <v>2</v>
      </c>
      <c r="G57" s="152">
        <v>0</v>
      </c>
      <c r="H57" s="152">
        <v>3</v>
      </c>
      <c r="I57" s="127" t="s">
        <v>211</v>
      </c>
      <c r="J57" s="174">
        <f t="shared" si="1"/>
        <v>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  <c r="R57" s="177">
        <v>0</v>
      </c>
      <c r="S57" s="177">
        <v>0</v>
      </c>
      <c r="T57" s="177">
        <v>0</v>
      </c>
      <c r="U57" s="177">
        <v>0</v>
      </c>
      <c r="V57" s="177">
        <v>0</v>
      </c>
    </row>
    <row r="58" spans="1:22" ht="32.25" customHeight="1" x14ac:dyDescent="0.25">
      <c r="A58" s="150">
        <v>11</v>
      </c>
      <c r="B58" s="150"/>
      <c r="C58" s="151">
        <v>4</v>
      </c>
      <c r="D58" s="155" t="s">
        <v>27</v>
      </c>
      <c r="E58" s="156" t="s">
        <v>9</v>
      </c>
      <c r="F58" s="152">
        <v>2</v>
      </c>
      <c r="G58" s="152">
        <v>0</v>
      </c>
      <c r="H58" s="152">
        <v>4</v>
      </c>
      <c r="I58" s="127" t="s">
        <v>212</v>
      </c>
      <c r="J58" s="174">
        <f t="shared" si="1"/>
        <v>22757</v>
      </c>
      <c r="K58" s="177">
        <v>2956</v>
      </c>
      <c r="L58" s="178">
        <v>1532</v>
      </c>
      <c r="M58" s="178">
        <v>521</v>
      </c>
      <c r="N58" s="178">
        <v>2421</v>
      </c>
      <c r="O58" s="178">
        <v>0</v>
      </c>
      <c r="P58" s="178">
        <v>9753</v>
      </c>
      <c r="Q58" s="178">
        <v>149</v>
      </c>
      <c r="R58" s="178">
        <v>1489</v>
      </c>
      <c r="S58" s="178">
        <v>1202</v>
      </c>
      <c r="T58" s="178">
        <v>0</v>
      </c>
      <c r="U58" s="178">
        <v>1532</v>
      </c>
      <c r="V58" s="178">
        <v>1202</v>
      </c>
    </row>
    <row r="59" spans="1:22" ht="20.25" customHeight="1" x14ac:dyDescent="0.25">
      <c r="A59" s="150">
        <v>11</v>
      </c>
      <c r="B59" s="150"/>
      <c r="C59" s="151">
        <v>4</v>
      </c>
      <c r="D59" s="155" t="s">
        <v>27</v>
      </c>
      <c r="E59" s="156" t="s">
        <v>9</v>
      </c>
      <c r="F59" s="152">
        <v>2</v>
      </c>
      <c r="G59" s="152">
        <v>0</v>
      </c>
      <c r="H59" s="152">
        <v>5</v>
      </c>
      <c r="I59" s="127" t="s">
        <v>213</v>
      </c>
      <c r="J59" s="174">
        <f t="shared" si="1"/>
        <v>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  <c r="R59" s="177">
        <v>0</v>
      </c>
      <c r="S59" s="177">
        <v>0</v>
      </c>
      <c r="T59" s="177">
        <v>0</v>
      </c>
      <c r="U59" s="177">
        <v>0</v>
      </c>
      <c r="V59" s="177">
        <v>0</v>
      </c>
    </row>
    <row r="60" spans="1:22" ht="39.75" customHeight="1" x14ac:dyDescent="0.25">
      <c r="A60" s="86">
        <v>11</v>
      </c>
      <c r="B60" s="86"/>
      <c r="C60" s="73">
        <v>4</v>
      </c>
      <c r="D60" s="74" t="s">
        <v>27</v>
      </c>
      <c r="E60" s="75" t="s">
        <v>9</v>
      </c>
      <c r="F60" s="76">
        <v>2</v>
      </c>
      <c r="G60" s="76">
        <v>0</v>
      </c>
      <c r="H60" s="76">
        <v>6</v>
      </c>
      <c r="I60" s="101" t="s">
        <v>214</v>
      </c>
      <c r="J60" s="169">
        <f t="shared" si="1"/>
        <v>17161</v>
      </c>
      <c r="K60" s="179">
        <v>1694</v>
      </c>
      <c r="L60" s="180">
        <v>3497</v>
      </c>
      <c r="M60" s="180">
        <v>1271</v>
      </c>
      <c r="N60" s="180">
        <v>1128</v>
      </c>
      <c r="O60" s="180">
        <v>1505</v>
      </c>
      <c r="P60" s="180">
        <v>3538</v>
      </c>
      <c r="Q60" s="180">
        <v>1583</v>
      </c>
      <c r="R60" s="180">
        <v>821</v>
      </c>
      <c r="S60" s="180">
        <v>283</v>
      </c>
      <c r="T60" s="180">
        <v>598</v>
      </c>
      <c r="U60" s="180">
        <v>782</v>
      </c>
      <c r="V60" s="180">
        <v>461</v>
      </c>
    </row>
    <row r="61" spans="1:22" s="95" customFormat="1" ht="26.25" customHeight="1" x14ac:dyDescent="0.25">
      <c r="A61" s="86">
        <v>11</v>
      </c>
      <c r="B61" s="86"/>
      <c r="C61" s="77">
        <v>4</v>
      </c>
      <c r="D61" s="78" t="s">
        <v>27</v>
      </c>
      <c r="E61" s="79" t="s">
        <v>9</v>
      </c>
      <c r="F61" s="91">
        <v>2</v>
      </c>
      <c r="G61" s="91">
        <v>0</v>
      </c>
      <c r="H61" s="91">
        <v>7</v>
      </c>
      <c r="I61" s="101" t="s">
        <v>215</v>
      </c>
      <c r="J61" s="169">
        <f t="shared" si="1"/>
        <v>0</v>
      </c>
      <c r="K61" s="170">
        <v>0</v>
      </c>
      <c r="L61" s="170">
        <v>0</v>
      </c>
      <c r="M61" s="170">
        <v>0</v>
      </c>
      <c r="N61" s="170">
        <v>0</v>
      </c>
      <c r="O61" s="170">
        <v>0</v>
      </c>
      <c r="P61" s="170">
        <v>0</v>
      </c>
      <c r="Q61" s="170">
        <v>0</v>
      </c>
      <c r="R61" s="170">
        <v>0</v>
      </c>
      <c r="S61" s="170">
        <v>0</v>
      </c>
      <c r="T61" s="170">
        <v>0</v>
      </c>
      <c r="U61" s="170">
        <v>0</v>
      </c>
      <c r="V61" s="170">
        <v>0</v>
      </c>
    </row>
    <row r="62" spans="1:22" ht="16.5" customHeight="1" x14ac:dyDescent="0.25">
      <c r="A62" s="150">
        <v>11</v>
      </c>
      <c r="B62" s="150"/>
      <c r="C62" s="151">
        <v>4</v>
      </c>
      <c r="D62" s="155" t="s">
        <v>27</v>
      </c>
      <c r="E62" s="156" t="s">
        <v>9</v>
      </c>
      <c r="F62" s="152">
        <v>2</v>
      </c>
      <c r="G62" s="152">
        <v>0</v>
      </c>
      <c r="H62" s="152">
        <v>8</v>
      </c>
      <c r="I62" s="127" t="s">
        <v>216</v>
      </c>
      <c r="J62" s="174">
        <f t="shared" si="1"/>
        <v>91535</v>
      </c>
      <c r="K62" s="177">
        <v>0</v>
      </c>
      <c r="L62" s="178">
        <v>53128</v>
      </c>
      <c r="M62" s="178">
        <v>5150</v>
      </c>
      <c r="N62" s="178">
        <v>2359</v>
      </c>
      <c r="O62" s="178">
        <v>7833</v>
      </c>
      <c r="P62" s="178">
        <v>2815</v>
      </c>
      <c r="Q62" s="178">
        <v>0</v>
      </c>
      <c r="R62" s="178">
        <v>6637</v>
      </c>
      <c r="S62" s="178">
        <v>3276</v>
      </c>
      <c r="T62" s="178">
        <v>2766</v>
      </c>
      <c r="U62" s="178">
        <v>3276</v>
      </c>
      <c r="V62" s="178">
        <v>4295</v>
      </c>
    </row>
    <row r="63" spans="1:22" ht="16.5" customHeight="1" x14ac:dyDescent="0.25">
      <c r="A63" s="86">
        <v>11</v>
      </c>
      <c r="B63" s="86"/>
      <c r="C63" s="73">
        <v>4</v>
      </c>
      <c r="D63" s="74" t="s">
        <v>27</v>
      </c>
      <c r="E63" s="75" t="s">
        <v>9</v>
      </c>
      <c r="F63" s="76">
        <v>2</v>
      </c>
      <c r="G63" s="76">
        <v>0</v>
      </c>
      <c r="H63" s="76">
        <v>9</v>
      </c>
      <c r="I63" s="101" t="s">
        <v>217</v>
      </c>
      <c r="J63" s="169">
        <f t="shared" si="1"/>
        <v>0</v>
      </c>
      <c r="K63" s="170">
        <v>0</v>
      </c>
      <c r="L63" s="170">
        <v>0</v>
      </c>
      <c r="M63" s="170">
        <v>0</v>
      </c>
      <c r="N63" s="170">
        <v>0</v>
      </c>
      <c r="O63" s="170">
        <v>0</v>
      </c>
      <c r="P63" s="170">
        <v>0</v>
      </c>
      <c r="Q63" s="170">
        <v>0</v>
      </c>
      <c r="R63" s="170">
        <v>0</v>
      </c>
      <c r="S63" s="170">
        <v>0</v>
      </c>
      <c r="T63" s="170">
        <v>0</v>
      </c>
      <c r="U63" s="170">
        <v>0</v>
      </c>
      <c r="V63" s="170">
        <v>0</v>
      </c>
    </row>
    <row r="64" spans="1:22" ht="16.5" customHeight="1" x14ac:dyDescent="0.25">
      <c r="A64" s="86">
        <v>11</v>
      </c>
      <c r="B64" s="86"/>
      <c r="C64" s="73">
        <v>4</v>
      </c>
      <c r="D64" s="74" t="s">
        <v>27</v>
      </c>
      <c r="E64" s="75" t="s">
        <v>9</v>
      </c>
      <c r="F64" s="76">
        <v>2</v>
      </c>
      <c r="G64" s="76">
        <v>1</v>
      </c>
      <c r="H64" s="76">
        <v>0</v>
      </c>
      <c r="I64" s="101" t="s">
        <v>218</v>
      </c>
      <c r="J64" s="169">
        <f t="shared" si="1"/>
        <v>0</v>
      </c>
      <c r="K64" s="170">
        <v>0</v>
      </c>
      <c r="L64" s="170">
        <v>0</v>
      </c>
      <c r="M64" s="170">
        <v>0</v>
      </c>
      <c r="N64" s="170">
        <v>0</v>
      </c>
      <c r="O64" s="170">
        <v>0</v>
      </c>
      <c r="P64" s="170">
        <v>0</v>
      </c>
      <c r="Q64" s="170">
        <v>0</v>
      </c>
      <c r="R64" s="170">
        <v>0</v>
      </c>
      <c r="S64" s="170">
        <v>0</v>
      </c>
      <c r="T64" s="170">
        <v>0</v>
      </c>
      <c r="U64" s="170">
        <v>0</v>
      </c>
      <c r="V64" s="170">
        <v>0</v>
      </c>
    </row>
    <row r="65" spans="1:22" ht="16.5" customHeight="1" x14ac:dyDescent="0.25">
      <c r="A65" s="86">
        <v>11</v>
      </c>
      <c r="B65" s="86"/>
      <c r="C65" s="73">
        <v>4</v>
      </c>
      <c r="D65" s="74" t="s">
        <v>27</v>
      </c>
      <c r="E65" s="75" t="s">
        <v>9</v>
      </c>
      <c r="F65" s="76">
        <v>2</v>
      </c>
      <c r="G65" s="76">
        <v>1</v>
      </c>
      <c r="H65" s="76">
        <v>1</v>
      </c>
      <c r="I65" s="101" t="s">
        <v>66</v>
      </c>
      <c r="J65" s="169">
        <f t="shared" si="1"/>
        <v>0</v>
      </c>
      <c r="K65" s="170">
        <v>0</v>
      </c>
      <c r="L65" s="170">
        <v>0</v>
      </c>
      <c r="M65" s="170">
        <v>0</v>
      </c>
      <c r="N65" s="170">
        <v>0</v>
      </c>
      <c r="O65" s="170">
        <v>0</v>
      </c>
      <c r="P65" s="170">
        <v>0</v>
      </c>
      <c r="Q65" s="170">
        <v>0</v>
      </c>
      <c r="R65" s="170">
        <v>0</v>
      </c>
      <c r="S65" s="170">
        <v>0</v>
      </c>
      <c r="T65" s="170">
        <v>0</v>
      </c>
      <c r="U65" s="170">
        <v>0</v>
      </c>
      <c r="V65" s="170">
        <v>0</v>
      </c>
    </row>
    <row r="66" spans="1:22" ht="16.5" customHeight="1" x14ac:dyDescent="0.25">
      <c r="A66" s="86">
        <v>11</v>
      </c>
      <c r="B66" s="86"/>
      <c r="C66" s="73">
        <v>4</v>
      </c>
      <c r="D66" s="74" t="s">
        <v>27</v>
      </c>
      <c r="E66" s="75" t="s">
        <v>9</v>
      </c>
      <c r="F66" s="76">
        <v>2</v>
      </c>
      <c r="G66" s="76">
        <v>1</v>
      </c>
      <c r="H66" s="76">
        <v>2</v>
      </c>
      <c r="I66" s="101" t="s">
        <v>67</v>
      </c>
      <c r="J66" s="169">
        <f t="shared" si="1"/>
        <v>0</v>
      </c>
      <c r="K66" s="170">
        <v>0</v>
      </c>
      <c r="L66" s="170">
        <v>0</v>
      </c>
      <c r="M66" s="170">
        <v>0</v>
      </c>
      <c r="N66" s="170">
        <v>0</v>
      </c>
      <c r="O66" s="170">
        <v>0</v>
      </c>
      <c r="P66" s="170">
        <v>0</v>
      </c>
      <c r="Q66" s="170">
        <v>0</v>
      </c>
      <c r="R66" s="170">
        <v>0</v>
      </c>
      <c r="S66" s="170">
        <v>0</v>
      </c>
      <c r="T66" s="170">
        <v>0</v>
      </c>
      <c r="U66" s="170">
        <v>0</v>
      </c>
      <c r="V66" s="170">
        <v>0</v>
      </c>
    </row>
    <row r="67" spans="1:22" ht="16.5" customHeight="1" x14ac:dyDescent="0.25">
      <c r="A67" s="86">
        <v>11</v>
      </c>
      <c r="B67" s="86"/>
      <c r="C67" s="73">
        <v>4</v>
      </c>
      <c r="D67" s="74" t="s">
        <v>27</v>
      </c>
      <c r="E67" s="75" t="s">
        <v>9</v>
      </c>
      <c r="F67" s="76">
        <v>2</v>
      </c>
      <c r="G67" s="76">
        <v>1</v>
      </c>
      <c r="H67" s="76">
        <v>3</v>
      </c>
      <c r="I67" s="101" t="s">
        <v>68</v>
      </c>
      <c r="J67" s="169">
        <f t="shared" si="1"/>
        <v>0</v>
      </c>
      <c r="K67" s="170">
        <v>0</v>
      </c>
      <c r="L67" s="170">
        <v>0</v>
      </c>
      <c r="M67" s="170">
        <v>0</v>
      </c>
      <c r="N67" s="170">
        <v>0</v>
      </c>
      <c r="O67" s="170">
        <v>0</v>
      </c>
      <c r="P67" s="170">
        <v>0</v>
      </c>
      <c r="Q67" s="170">
        <v>0</v>
      </c>
      <c r="R67" s="170">
        <v>0</v>
      </c>
      <c r="S67" s="170">
        <v>0</v>
      </c>
      <c r="T67" s="170">
        <v>0</v>
      </c>
      <c r="U67" s="170">
        <v>0</v>
      </c>
      <c r="V67" s="170">
        <v>0</v>
      </c>
    </row>
    <row r="68" spans="1:22" ht="16.5" customHeight="1" x14ac:dyDescent="0.25">
      <c r="A68" s="86">
        <v>11</v>
      </c>
      <c r="B68" s="86"/>
      <c r="C68" s="73">
        <v>4</v>
      </c>
      <c r="D68" s="74" t="s">
        <v>33</v>
      </c>
      <c r="E68" s="75" t="s">
        <v>9</v>
      </c>
      <c r="F68" s="76">
        <v>0</v>
      </c>
      <c r="G68" s="76">
        <v>0</v>
      </c>
      <c r="H68" s="76">
        <v>0</v>
      </c>
      <c r="I68" s="83" t="s">
        <v>69</v>
      </c>
      <c r="J68" s="159">
        <f t="shared" si="1"/>
        <v>0</v>
      </c>
      <c r="K68" s="159">
        <f>SUM(K69:K72)</f>
        <v>0</v>
      </c>
      <c r="L68" s="159">
        <f t="shared" ref="L68:V68" si="19">SUM(L69:L72)</f>
        <v>0</v>
      </c>
      <c r="M68" s="159">
        <f t="shared" si="19"/>
        <v>0</v>
      </c>
      <c r="N68" s="159">
        <f t="shared" si="19"/>
        <v>0</v>
      </c>
      <c r="O68" s="159">
        <f t="shared" si="19"/>
        <v>0</v>
      </c>
      <c r="P68" s="159">
        <f t="shared" si="19"/>
        <v>0</v>
      </c>
      <c r="Q68" s="159">
        <f t="shared" si="19"/>
        <v>0</v>
      </c>
      <c r="R68" s="159">
        <f t="shared" si="19"/>
        <v>0</v>
      </c>
      <c r="S68" s="159">
        <f t="shared" si="19"/>
        <v>0</v>
      </c>
      <c r="T68" s="159">
        <f t="shared" si="19"/>
        <v>0</v>
      </c>
      <c r="U68" s="159">
        <f t="shared" si="19"/>
        <v>0</v>
      </c>
      <c r="V68" s="159">
        <f t="shared" si="19"/>
        <v>0</v>
      </c>
    </row>
    <row r="69" spans="1:22" ht="16.5" customHeight="1" x14ac:dyDescent="0.25">
      <c r="A69" s="86">
        <v>11</v>
      </c>
      <c r="B69" s="86"/>
      <c r="C69" s="73">
        <v>4</v>
      </c>
      <c r="D69" s="74" t="s">
        <v>33</v>
      </c>
      <c r="E69" s="75" t="s">
        <v>9</v>
      </c>
      <c r="F69" s="76">
        <v>2</v>
      </c>
      <c r="G69" s="76">
        <v>0</v>
      </c>
      <c r="H69" s="76">
        <v>0</v>
      </c>
      <c r="I69" s="101" t="s">
        <v>240</v>
      </c>
      <c r="J69" s="169">
        <f t="shared" si="1"/>
        <v>0</v>
      </c>
      <c r="K69" s="170">
        <v>0</v>
      </c>
      <c r="L69" s="170">
        <v>0</v>
      </c>
      <c r="M69" s="170">
        <v>0</v>
      </c>
      <c r="N69" s="170">
        <v>0</v>
      </c>
      <c r="O69" s="170">
        <v>0</v>
      </c>
      <c r="P69" s="170">
        <v>0</v>
      </c>
      <c r="Q69" s="170">
        <v>0</v>
      </c>
      <c r="R69" s="170">
        <v>0</v>
      </c>
      <c r="S69" s="170">
        <v>0</v>
      </c>
      <c r="T69" s="170">
        <v>0</v>
      </c>
      <c r="U69" s="170">
        <v>0</v>
      </c>
      <c r="V69" s="170">
        <v>0</v>
      </c>
    </row>
    <row r="70" spans="1:22" ht="16.5" customHeight="1" x14ac:dyDescent="0.25">
      <c r="A70" s="86">
        <v>11</v>
      </c>
      <c r="B70" s="86"/>
      <c r="C70" s="73">
        <v>4</v>
      </c>
      <c r="D70" s="74" t="s">
        <v>33</v>
      </c>
      <c r="E70" s="75" t="s">
        <v>9</v>
      </c>
      <c r="F70" s="76">
        <v>4</v>
      </c>
      <c r="G70" s="76">
        <v>0</v>
      </c>
      <c r="H70" s="76">
        <v>0</v>
      </c>
      <c r="I70" s="101" t="s">
        <v>312</v>
      </c>
      <c r="J70" s="169">
        <f t="shared" si="1"/>
        <v>0</v>
      </c>
      <c r="K70" s="170">
        <v>0</v>
      </c>
      <c r="L70" s="170">
        <v>0</v>
      </c>
      <c r="M70" s="170">
        <v>0</v>
      </c>
      <c r="N70" s="170">
        <v>0</v>
      </c>
      <c r="O70" s="170">
        <v>0</v>
      </c>
      <c r="P70" s="170">
        <v>0</v>
      </c>
      <c r="Q70" s="170">
        <v>0</v>
      </c>
      <c r="R70" s="170">
        <v>0</v>
      </c>
      <c r="S70" s="170">
        <v>0</v>
      </c>
      <c r="T70" s="170">
        <v>0</v>
      </c>
      <c r="U70" s="170">
        <v>0</v>
      </c>
      <c r="V70" s="170">
        <v>0</v>
      </c>
    </row>
    <row r="71" spans="1:22" ht="23.25" customHeight="1" x14ac:dyDescent="0.25">
      <c r="A71" s="86">
        <v>11</v>
      </c>
      <c r="B71" s="86"/>
      <c r="C71" s="73">
        <v>4</v>
      </c>
      <c r="D71" s="74" t="s">
        <v>33</v>
      </c>
      <c r="E71" s="75" t="s">
        <v>9</v>
      </c>
      <c r="F71" s="76">
        <v>6</v>
      </c>
      <c r="G71" s="76">
        <v>0</v>
      </c>
      <c r="H71" s="76">
        <v>0</v>
      </c>
      <c r="I71" s="101" t="s">
        <v>241</v>
      </c>
      <c r="J71" s="169">
        <f t="shared" si="1"/>
        <v>0</v>
      </c>
      <c r="K71" s="170">
        <v>0</v>
      </c>
      <c r="L71" s="170">
        <v>0</v>
      </c>
      <c r="M71" s="170">
        <v>0</v>
      </c>
      <c r="N71" s="170">
        <v>0</v>
      </c>
      <c r="O71" s="170">
        <v>0</v>
      </c>
      <c r="P71" s="170">
        <v>0</v>
      </c>
      <c r="Q71" s="170">
        <v>0</v>
      </c>
      <c r="R71" s="170">
        <v>0</v>
      </c>
      <c r="S71" s="170">
        <v>0</v>
      </c>
      <c r="T71" s="170">
        <v>0</v>
      </c>
      <c r="U71" s="170">
        <v>0</v>
      </c>
      <c r="V71" s="170">
        <v>0</v>
      </c>
    </row>
    <row r="72" spans="1:22" ht="16.5" customHeight="1" x14ac:dyDescent="0.25">
      <c r="A72" s="86">
        <v>11</v>
      </c>
      <c r="B72" s="86"/>
      <c r="C72" s="73">
        <v>4</v>
      </c>
      <c r="D72" s="74" t="s">
        <v>33</v>
      </c>
      <c r="E72" s="75" t="s">
        <v>9</v>
      </c>
      <c r="F72" s="76">
        <v>8</v>
      </c>
      <c r="G72" s="76">
        <v>0</v>
      </c>
      <c r="H72" s="76">
        <v>0</v>
      </c>
      <c r="I72" s="101" t="s">
        <v>242</v>
      </c>
      <c r="J72" s="169">
        <f t="shared" si="1"/>
        <v>0</v>
      </c>
      <c r="K72" s="170">
        <v>0</v>
      </c>
      <c r="L72" s="170">
        <v>0</v>
      </c>
      <c r="M72" s="170">
        <v>0</v>
      </c>
      <c r="N72" s="170">
        <v>0</v>
      </c>
      <c r="O72" s="170">
        <v>0</v>
      </c>
      <c r="P72" s="170">
        <v>0</v>
      </c>
      <c r="Q72" s="170">
        <v>0</v>
      </c>
      <c r="R72" s="170">
        <v>0</v>
      </c>
      <c r="S72" s="170">
        <v>0</v>
      </c>
      <c r="T72" s="170">
        <v>0</v>
      </c>
      <c r="U72" s="170">
        <v>0</v>
      </c>
      <c r="V72" s="170">
        <v>0</v>
      </c>
    </row>
    <row r="73" spans="1:22" ht="48.75" customHeight="1" x14ac:dyDescent="0.25">
      <c r="A73" s="86">
        <v>11</v>
      </c>
      <c r="B73" s="86"/>
      <c r="C73" s="73">
        <v>4</v>
      </c>
      <c r="D73" s="74" t="s">
        <v>41</v>
      </c>
      <c r="E73" s="75" t="s">
        <v>9</v>
      </c>
      <c r="F73" s="76">
        <v>0</v>
      </c>
      <c r="G73" s="76">
        <v>0</v>
      </c>
      <c r="H73" s="76">
        <v>0</v>
      </c>
      <c r="I73" s="83" t="s">
        <v>70</v>
      </c>
      <c r="J73" s="159">
        <f t="shared" si="1"/>
        <v>0</v>
      </c>
      <c r="K73" s="159">
        <f>K74</f>
        <v>0</v>
      </c>
      <c r="L73" s="159">
        <f t="shared" ref="L73:V73" si="20">L74</f>
        <v>0</v>
      </c>
      <c r="M73" s="159">
        <f t="shared" si="20"/>
        <v>0</v>
      </c>
      <c r="N73" s="159">
        <f t="shared" si="20"/>
        <v>0</v>
      </c>
      <c r="O73" s="159">
        <f t="shared" si="20"/>
        <v>0</v>
      </c>
      <c r="P73" s="159">
        <f t="shared" si="20"/>
        <v>0</v>
      </c>
      <c r="Q73" s="159">
        <f t="shared" si="20"/>
        <v>0</v>
      </c>
      <c r="R73" s="159">
        <f t="shared" si="20"/>
        <v>0</v>
      </c>
      <c r="S73" s="159">
        <f t="shared" si="20"/>
        <v>0</v>
      </c>
      <c r="T73" s="159">
        <f t="shared" si="20"/>
        <v>0</v>
      </c>
      <c r="U73" s="159">
        <f t="shared" si="20"/>
        <v>0</v>
      </c>
      <c r="V73" s="159">
        <f t="shared" si="20"/>
        <v>0</v>
      </c>
    </row>
    <row r="74" spans="1:22" ht="39.75" customHeight="1" x14ac:dyDescent="0.25">
      <c r="A74" s="86">
        <v>11</v>
      </c>
      <c r="B74" s="86"/>
      <c r="C74" s="73">
        <v>4</v>
      </c>
      <c r="D74" s="74" t="s">
        <v>41</v>
      </c>
      <c r="E74" s="75" t="s">
        <v>9</v>
      </c>
      <c r="F74" s="76">
        <v>1</v>
      </c>
      <c r="G74" s="76">
        <v>0</v>
      </c>
      <c r="H74" s="76">
        <v>0</v>
      </c>
      <c r="I74" s="101" t="s">
        <v>219</v>
      </c>
      <c r="J74" s="169">
        <f t="shared" ref="J74:J137" si="21">SUM(K74:V74)</f>
        <v>0</v>
      </c>
      <c r="K74" s="170">
        <v>0</v>
      </c>
      <c r="L74" s="170">
        <v>0</v>
      </c>
      <c r="M74" s="170">
        <v>0</v>
      </c>
      <c r="N74" s="170">
        <v>0</v>
      </c>
      <c r="O74" s="170">
        <v>0</v>
      </c>
      <c r="P74" s="170">
        <v>0</v>
      </c>
      <c r="Q74" s="170">
        <v>0</v>
      </c>
      <c r="R74" s="170">
        <v>0</v>
      </c>
      <c r="S74" s="170">
        <v>0</v>
      </c>
      <c r="T74" s="170">
        <v>0</v>
      </c>
      <c r="U74" s="170">
        <v>0</v>
      </c>
      <c r="V74" s="170">
        <v>0</v>
      </c>
    </row>
    <row r="75" spans="1:22" ht="16.5" customHeight="1" x14ac:dyDescent="0.25">
      <c r="A75" s="86">
        <v>11</v>
      </c>
      <c r="B75" s="86"/>
      <c r="C75" s="73">
        <v>5</v>
      </c>
      <c r="D75" s="74" t="s">
        <v>9</v>
      </c>
      <c r="E75" s="75" t="s">
        <v>9</v>
      </c>
      <c r="F75" s="76">
        <v>0</v>
      </c>
      <c r="G75" s="76">
        <v>0</v>
      </c>
      <c r="H75" s="76">
        <v>0</v>
      </c>
      <c r="I75" s="83" t="s">
        <v>71</v>
      </c>
      <c r="J75" s="159">
        <f t="shared" si="21"/>
        <v>35965</v>
      </c>
      <c r="K75" s="159">
        <f>K76+K82</f>
        <v>2496</v>
      </c>
      <c r="L75" s="159">
        <f t="shared" ref="L75:V75" si="22">L76+L82</f>
        <v>382</v>
      </c>
      <c r="M75" s="159">
        <f t="shared" si="22"/>
        <v>1234</v>
      </c>
      <c r="N75" s="159">
        <f t="shared" si="22"/>
        <v>2518</v>
      </c>
      <c r="O75" s="159">
        <f t="shared" si="22"/>
        <v>21147</v>
      </c>
      <c r="P75" s="159">
        <f t="shared" si="22"/>
        <v>2749</v>
      </c>
      <c r="Q75" s="159">
        <f t="shared" si="22"/>
        <v>2068</v>
      </c>
      <c r="R75" s="159">
        <f t="shared" si="22"/>
        <v>619</v>
      </c>
      <c r="S75" s="159">
        <f t="shared" si="22"/>
        <v>699</v>
      </c>
      <c r="T75" s="159">
        <f t="shared" si="22"/>
        <v>692</v>
      </c>
      <c r="U75" s="159">
        <f t="shared" si="22"/>
        <v>684</v>
      </c>
      <c r="V75" s="159">
        <f t="shared" si="22"/>
        <v>677</v>
      </c>
    </row>
    <row r="76" spans="1:22" ht="16.5" customHeight="1" x14ac:dyDescent="0.25">
      <c r="A76" s="86">
        <v>11</v>
      </c>
      <c r="B76" s="86"/>
      <c r="C76" s="73">
        <v>5</v>
      </c>
      <c r="D76" s="74" t="s">
        <v>11</v>
      </c>
      <c r="E76" s="75" t="s">
        <v>9</v>
      </c>
      <c r="F76" s="76">
        <v>0</v>
      </c>
      <c r="G76" s="76">
        <v>0</v>
      </c>
      <c r="H76" s="76">
        <v>0</v>
      </c>
      <c r="I76" s="83" t="s">
        <v>288</v>
      </c>
      <c r="J76" s="159">
        <f t="shared" si="21"/>
        <v>35965</v>
      </c>
      <c r="K76" s="159">
        <f>SUM(K77:K81)</f>
        <v>2496</v>
      </c>
      <c r="L76" s="159">
        <f t="shared" ref="L76:V76" si="23">SUM(L77:L81)</f>
        <v>382</v>
      </c>
      <c r="M76" s="159">
        <f t="shared" si="23"/>
        <v>1234</v>
      </c>
      <c r="N76" s="159">
        <f t="shared" si="23"/>
        <v>2518</v>
      </c>
      <c r="O76" s="159">
        <f t="shared" si="23"/>
        <v>21147</v>
      </c>
      <c r="P76" s="159">
        <f t="shared" si="23"/>
        <v>2749</v>
      </c>
      <c r="Q76" s="159">
        <f t="shared" si="23"/>
        <v>2068</v>
      </c>
      <c r="R76" s="159">
        <f t="shared" si="23"/>
        <v>619</v>
      </c>
      <c r="S76" s="159">
        <f t="shared" si="23"/>
        <v>699</v>
      </c>
      <c r="T76" s="159">
        <f t="shared" si="23"/>
        <v>692</v>
      </c>
      <c r="U76" s="159">
        <f t="shared" si="23"/>
        <v>684</v>
      </c>
      <c r="V76" s="159">
        <f t="shared" si="23"/>
        <v>677</v>
      </c>
    </row>
    <row r="77" spans="1:22" ht="49.5" customHeight="1" x14ac:dyDescent="0.25">
      <c r="A77" s="86">
        <v>11</v>
      </c>
      <c r="B77" s="86"/>
      <c r="C77" s="73">
        <v>5</v>
      </c>
      <c r="D77" s="74" t="s">
        <v>11</v>
      </c>
      <c r="E77" s="75" t="s">
        <v>9</v>
      </c>
      <c r="F77" s="76">
        <v>1</v>
      </c>
      <c r="G77" s="76">
        <v>0</v>
      </c>
      <c r="H77" s="76">
        <v>0</v>
      </c>
      <c r="I77" s="101" t="s">
        <v>288</v>
      </c>
      <c r="J77" s="169">
        <f t="shared" si="21"/>
        <v>0</v>
      </c>
      <c r="K77" s="170">
        <v>0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  <c r="Q77" s="170">
        <v>0</v>
      </c>
      <c r="R77" s="170">
        <v>0</v>
      </c>
      <c r="S77" s="170">
        <v>0</v>
      </c>
      <c r="T77" s="170">
        <v>0</v>
      </c>
      <c r="U77" s="170">
        <v>0</v>
      </c>
      <c r="V77" s="170">
        <v>0</v>
      </c>
    </row>
    <row r="78" spans="1:22" ht="33" customHeight="1" x14ac:dyDescent="0.25">
      <c r="A78" s="86">
        <v>11</v>
      </c>
      <c r="B78" s="86"/>
      <c r="C78" s="73">
        <v>5</v>
      </c>
      <c r="D78" s="74" t="s">
        <v>11</v>
      </c>
      <c r="E78" s="75" t="s">
        <v>9</v>
      </c>
      <c r="F78" s="76">
        <v>2</v>
      </c>
      <c r="G78" s="76">
        <v>0</v>
      </c>
      <c r="H78" s="76">
        <v>0</v>
      </c>
      <c r="I78" s="101" t="s">
        <v>161</v>
      </c>
      <c r="J78" s="169">
        <f t="shared" si="21"/>
        <v>0</v>
      </c>
      <c r="K78" s="170">
        <v>0</v>
      </c>
      <c r="L78" s="170">
        <v>0</v>
      </c>
      <c r="M78" s="170">
        <v>0</v>
      </c>
      <c r="N78" s="170">
        <v>0</v>
      </c>
      <c r="O78" s="170">
        <v>0</v>
      </c>
      <c r="P78" s="170">
        <v>0</v>
      </c>
      <c r="Q78" s="170">
        <v>0</v>
      </c>
      <c r="R78" s="170">
        <v>0</v>
      </c>
      <c r="S78" s="170">
        <v>0</v>
      </c>
      <c r="T78" s="170">
        <v>0</v>
      </c>
      <c r="U78" s="170">
        <v>0</v>
      </c>
      <c r="V78" s="170">
        <v>0</v>
      </c>
    </row>
    <row r="79" spans="1:22" ht="21" customHeight="1" x14ac:dyDescent="0.25">
      <c r="A79" s="86">
        <v>11</v>
      </c>
      <c r="B79" s="86"/>
      <c r="C79" s="73">
        <v>5</v>
      </c>
      <c r="D79" s="74" t="s">
        <v>11</v>
      </c>
      <c r="E79" s="75" t="s">
        <v>9</v>
      </c>
      <c r="F79" s="76">
        <v>3</v>
      </c>
      <c r="G79" s="76">
        <v>0</v>
      </c>
      <c r="H79" s="76">
        <v>0</v>
      </c>
      <c r="I79" s="101" t="s">
        <v>329</v>
      </c>
      <c r="J79" s="169">
        <f t="shared" si="21"/>
        <v>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  <c r="Q79" s="170">
        <v>0</v>
      </c>
      <c r="R79" s="170">
        <v>0</v>
      </c>
      <c r="S79" s="170">
        <v>0</v>
      </c>
      <c r="T79" s="170">
        <v>0</v>
      </c>
      <c r="U79" s="170">
        <v>0</v>
      </c>
      <c r="V79" s="170">
        <v>0</v>
      </c>
    </row>
    <row r="80" spans="1:22" ht="16.5" customHeight="1" x14ac:dyDescent="0.25">
      <c r="A80" s="86">
        <v>11</v>
      </c>
      <c r="B80" s="86"/>
      <c r="C80" s="73">
        <v>5</v>
      </c>
      <c r="D80" s="74" t="s">
        <v>11</v>
      </c>
      <c r="E80" s="75" t="s">
        <v>9</v>
      </c>
      <c r="F80" s="76">
        <v>4</v>
      </c>
      <c r="G80" s="76">
        <v>0</v>
      </c>
      <c r="H80" s="76">
        <v>0</v>
      </c>
      <c r="I80" s="101" t="s">
        <v>221</v>
      </c>
      <c r="J80" s="169">
        <f t="shared" si="21"/>
        <v>0</v>
      </c>
      <c r="K80" s="170">
        <v>0</v>
      </c>
      <c r="L80" s="170">
        <v>0</v>
      </c>
      <c r="M80" s="170">
        <v>0</v>
      </c>
      <c r="N80" s="170">
        <v>0</v>
      </c>
      <c r="O80" s="170">
        <v>0</v>
      </c>
      <c r="P80" s="170">
        <v>0</v>
      </c>
      <c r="Q80" s="170">
        <v>0</v>
      </c>
      <c r="R80" s="170">
        <v>0</v>
      </c>
      <c r="S80" s="170">
        <v>0</v>
      </c>
      <c r="T80" s="170">
        <v>0</v>
      </c>
      <c r="U80" s="170">
        <v>0</v>
      </c>
      <c r="V80" s="170">
        <v>0</v>
      </c>
    </row>
    <row r="81" spans="1:22" ht="16.5" customHeight="1" x14ac:dyDescent="0.25">
      <c r="A81" s="86">
        <v>11</v>
      </c>
      <c r="B81" s="86"/>
      <c r="C81" s="73">
        <v>5</v>
      </c>
      <c r="D81" s="74" t="s">
        <v>11</v>
      </c>
      <c r="E81" s="75" t="s">
        <v>9</v>
      </c>
      <c r="F81" s="76" t="s">
        <v>33</v>
      </c>
      <c r="G81" s="76">
        <v>0</v>
      </c>
      <c r="H81" s="76">
        <v>0</v>
      </c>
      <c r="I81" s="101" t="s">
        <v>243</v>
      </c>
      <c r="J81" s="169">
        <f t="shared" si="21"/>
        <v>35965</v>
      </c>
      <c r="K81" s="177">
        <v>2496</v>
      </c>
      <c r="L81" s="178">
        <v>382</v>
      </c>
      <c r="M81" s="178">
        <v>1234</v>
      </c>
      <c r="N81" s="178">
        <v>2518</v>
      </c>
      <c r="O81" s="178">
        <v>21147</v>
      </c>
      <c r="P81" s="178">
        <v>2749</v>
      </c>
      <c r="Q81" s="178">
        <v>2068</v>
      </c>
      <c r="R81" s="178">
        <v>619</v>
      </c>
      <c r="S81" s="178">
        <v>699</v>
      </c>
      <c r="T81" s="178">
        <v>692</v>
      </c>
      <c r="U81" s="178">
        <v>684</v>
      </c>
      <c r="V81" s="178">
        <v>677</v>
      </c>
    </row>
    <row r="82" spans="1:22" ht="46.5" customHeight="1" x14ac:dyDescent="0.25">
      <c r="A82" s="86">
        <v>11</v>
      </c>
      <c r="B82" s="86"/>
      <c r="C82" s="73">
        <v>5</v>
      </c>
      <c r="D82" s="74" t="s">
        <v>41</v>
      </c>
      <c r="E82" s="75" t="s">
        <v>9</v>
      </c>
      <c r="F82" s="76">
        <v>0</v>
      </c>
      <c r="G82" s="76">
        <v>0</v>
      </c>
      <c r="H82" s="76">
        <v>0</v>
      </c>
      <c r="I82" s="83" t="s">
        <v>222</v>
      </c>
      <c r="J82" s="159">
        <f t="shared" si="21"/>
        <v>0</v>
      </c>
      <c r="K82" s="159">
        <f>K83</f>
        <v>0</v>
      </c>
      <c r="L82" s="159">
        <f t="shared" ref="L82:V82" si="24">L83</f>
        <v>0</v>
      </c>
      <c r="M82" s="159">
        <f t="shared" si="24"/>
        <v>0</v>
      </c>
      <c r="N82" s="159">
        <f t="shared" si="24"/>
        <v>0</v>
      </c>
      <c r="O82" s="159">
        <f t="shared" si="24"/>
        <v>0</v>
      </c>
      <c r="P82" s="159">
        <f t="shared" si="24"/>
        <v>0</v>
      </c>
      <c r="Q82" s="159">
        <f t="shared" si="24"/>
        <v>0</v>
      </c>
      <c r="R82" s="159">
        <f t="shared" si="24"/>
        <v>0</v>
      </c>
      <c r="S82" s="159">
        <f t="shared" si="24"/>
        <v>0</v>
      </c>
      <c r="T82" s="159">
        <f t="shared" si="24"/>
        <v>0</v>
      </c>
      <c r="U82" s="159">
        <f t="shared" si="24"/>
        <v>0</v>
      </c>
      <c r="V82" s="159">
        <f t="shared" si="24"/>
        <v>0</v>
      </c>
    </row>
    <row r="83" spans="1:22" ht="38.25" customHeight="1" x14ac:dyDescent="0.25">
      <c r="A83" s="86">
        <v>11</v>
      </c>
      <c r="B83" s="86"/>
      <c r="C83" s="73">
        <v>5</v>
      </c>
      <c r="D83" s="74" t="s">
        <v>41</v>
      </c>
      <c r="E83" s="75" t="s">
        <v>9</v>
      </c>
      <c r="F83" s="76">
        <v>1</v>
      </c>
      <c r="G83" s="76">
        <v>0</v>
      </c>
      <c r="H83" s="76">
        <v>0</v>
      </c>
      <c r="I83" s="101" t="s">
        <v>223</v>
      </c>
      <c r="J83" s="169">
        <f t="shared" si="21"/>
        <v>0</v>
      </c>
      <c r="K83" s="170">
        <v>0</v>
      </c>
      <c r="L83" s="170">
        <v>0</v>
      </c>
      <c r="M83" s="170">
        <v>0</v>
      </c>
      <c r="N83" s="170">
        <v>0</v>
      </c>
      <c r="O83" s="170">
        <v>0</v>
      </c>
      <c r="P83" s="170">
        <v>0</v>
      </c>
      <c r="Q83" s="170">
        <v>0</v>
      </c>
      <c r="R83" s="170">
        <v>0</v>
      </c>
      <c r="S83" s="170">
        <v>0</v>
      </c>
      <c r="T83" s="170">
        <v>0</v>
      </c>
      <c r="U83" s="170">
        <v>0</v>
      </c>
      <c r="V83" s="170">
        <v>0</v>
      </c>
    </row>
    <row r="84" spans="1:22" ht="15.75" customHeight="1" x14ac:dyDescent="0.25">
      <c r="A84" s="86">
        <v>11</v>
      </c>
      <c r="B84" s="86"/>
      <c r="C84" s="73">
        <v>6</v>
      </c>
      <c r="D84" s="74" t="s">
        <v>9</v>
      </c>
      <c r="E84" s="75" t="s">
        <v>9</v>
      </c>
      <c r="F84" s="76">
        <v>0</v>
      </c>
      <c r="G84" s="76">
        <v>0</v>
      </c>
      <c r="H84" s="76">
        <v>0</v>
      </c>
      <c r="I84" s="83" t="s">
        <v>76</v>
      </c>
      <c r="J84" s="159">
        <f t="shared" si="21"/>
        <v>422089</v>
      </c>
      <c r="K84" s="159">
        <f>K85+K100+K108+K111</f>
        <v>37126</v>
      </c>
      <c r="L84" s="159">
        <f t="shared" ref="L84:V84" si="25">L85+L100+L108+L111</f>
        <v>41506</v>
      </c>
      <c r="M84" s="159">
        <f t="shared" si="25"/>
        <v>31331</v>
      </c>
      <c r="N84" s="159">
        <f t="shared" si="25"/>
        <v>30908</v>
      </c>
      <c r="O84" s="159">
        <f t="shared" si="25"/>
        <v>28965</v>
      </c>
      <c r="P84" s="159">
        <f t="shared" si="25"/>
        <v>32984</v>
      </c>
      <c r="Q84" s="159">
        <f t="shared" si="25"/>
        <v>33867</v>
      </c>
      <c r="R84" s="159">
        <f t="shared" si="25"/>
        <v>39629</v>
      </c>
      <c r="S84" s="159">
        <f t="shared" si="25"/>
        <v>31546</v>
      </c>
      <c r="T84" s="159">
        <f t="shared" si="25"/>
        <v>26242</v>
      </c>
      <c r="U84" s="159">
        <f t="shared" si="25"/>
        <v>41911</v>
      </c>
      <c r="V84" s="159">
        <f t="shared" si="25"/>
        <v>46074</v>
      </c>
    </row>
    <row r="85" spans="1:22" ht="15.75" customHeight="1" x14ac:dyDescent="0.25">
      <c r="A85" s="86">
        <v>11</v>
      </c>
      <c r="B85" s="86"/>
      <c r="C85" s="73">
        <v>6</v>
      </c>
      <c r="D85" s="74" t="s">
        <v>11</v>
      </c>
      <c r="E85" s="75" t="s">
        <v>9</v>
      </c>
      <c r="F85" s="76">
        <v>0</v>
      </c>
      <c r="G85" s="76">
        <v>0</v>
      </c>
      <c r="H85" s="76">
        <v>0</v>
      </c>
      <c r="I85" s="83" t="s">
        <v>244</v>
      </c>
      <c r="J85" s="159">
        <f>SUM(K85:V85)</f>
        <v>381089</v>
      </c>
      <c r="K85" s="159">
        <f>SUM(K86:K99)</f>
        <v>34126</v>
      </c>
      <c r="L85" s="159">
        <f t="shared" ref="L85:V85" si="26">SUM(L86:L99)</f>
        <v>37906</v>
      </c>
      <c r="M85" s="159">
        <f t="shared" si="26"/>
        <v>28331</v>
      </c>
      <c r="N85" s="159">
        <f t="shared" si="26"/>
        <v>27308</v>
      </c>
      <c r="O85" s="159">
        <f t="shared" si="26"/>
        <v>24765</v>
      </c>
      <c r="P85" s="159">
        <f t="shared" si="26"/>
        <v>31184</v>
      </c>
      <c r="Q85" s="159">
        <f t="shared" si="26"/>
        <v>31467</v>
      </c>
      <c r="R85" s="159">
        <f t="shared" si="26"/>
        <v>34429</v>
      </c>
      <c r="S85" s="159">
        <f t="shared" si="26"/>
        <v>28546</v>
      </c>
      <c r="T85" s="159">
        <f t="shared" si="26"/>
        <v>25042</v>
      </c>
      <c r="U85" s="159">
        <f t="shared" si="26"/>
        <v>39511</v>
      </c>
      <c r="V85" s="159">
        <f t="shared" si="26"/>
        <v>38474</v>
      </c>
    </row>
    <row r="86" spans="1:22" ht="30" customHeight="1" x14ac:dyDescent="0.25">
      <c r="A86" s="86">
        <v>11</v>
      </c>
      <c r="B86" s="86"/>
      <c r="C86" s="73">
        <v>6</v>
      </c>
      <c r="D86" s="73">
        <v>1</v>
      </c>
      <c r="E86" s="76">
        <v>0</v>
      </c>
      <c r="F86" s="76">
        <v>5</v>
      </c>
      <c r="G86" s="76">
        <v>0</v>
      </c>
      <c r="H86" s="76">
        <v>0</v>
      </c>
      <c r="I86" s="101" t="s">
        <v>226</v>
      </c>
      <c r="J86" s="169">
        <f t="shared" si="21"/>
        <v>40480</v>
      </c>
      <c r="K86" s="170">
        <v>1440</v>
      </c>
      <c r="L86" s="170">
        <v>440</v>
      </c>
      <c r="M86" s="170">
        <v>400</v>
      </c>
      <c r="N86" s="170">
        <v>400</v>
      </c>
      <c r="O86" s="170">
        <v>920</v>
      </c>
      <c r="P86" s="170">
        <v>880</v>
      </c>
      <c r="Q86" s="170">
        <v>1960</v>
      </c>
      <c r="R86" s="170">
        <v>1920</v>
      </c>
      <c r="S86" s="170">
        <v>920</v>
      </c>
      <c r="T86" s="170">
        <v>8840</v>
      </c>
      <c r="U86" s="170">
        <v>11960</v>
      </c>
      <c r="V86" s="170">
        <v>10400</v>
      </c>
    </row>
    <row r="87" spans="1:22" ht="31.5" customHeight="1" x14ac:dyDescent="0.25">
      <c r="A87" s="86">
        <v>11</v>
      </c>
      <c r="B87" s="86"/>
      <c r="C87" s="73">
        <v>6</v>
      </c>
      <c r="D87" s="73">
        <v>1</v>
      </c>
      <c r="E87" s="76">
        <v>0</v>
      </c>
      <c r="F87" s="76">
        <v>6</v>
      </c>
      <c r="G87" s="76">
        <v>0</v>
      </c>
      <c r="H87" s="76">
        <v>0</v>
      </c>
      <c r="I87" s="101" t="s">
        <v>227</v>
      </c>
      <c r="J87" s="169">
        <f t="shared" si="21"/>
        <v>42845</v>
      </c>
      <c r="K87" s="177">
        <v>5308</v>
      </c>
      <c r="L87" s="178">
        <v>5718</v>
      </c>
      <c r="M87" s="178">
        <v>3203</v>
      </c>
      <c r="N87" s="178">
        <v>1527</v>
      </c>
      <c r="O87" s="178">
        <v>0</v>
      </c>
      <c r="P87" s="178">
        <v>0</v>
      </c>
      <c r="Q87" s="178">
        <v>4655</v>
      </c>
      <c r="R87" s="178">
        <v>4950</v>
      </c>
      <c r="S87" s="178">
        <v>4644</v>
      </c>
      <c r="T87" s="178">
        <v>4188</v>
      </c>
      <c r="U87" s="178">
        <v>4372</v>
      </c>
      <c r="V87" s="178">
        <v>4280</v>
      </c>
    </row>
    <row r="88" spans="1:22" ht="33" customHeight="1" x14ac:dyDescent="0.25">
      <c r="A88" s="86">
        <v>11</v>
      </c>
      <c r="B88" s="86"/>
      <c r="C88" s="73">
        <v>6</v>
      </c>
      <c r="D88" s="73">
        <v>1</v>
      </c>
      <c r="E88" s="76">
        <v>1</v>
      </c>
      <c r="F88" s="76">
        <v>0</v>
      </c>
      <c r="G88" s="76">
        <v>0</v>
      </c>
      <c r="H88" s="76">
        <v>0</v>
      </c>
      <c r="I88" s="101" t="s">
        <v>228</v>
      </c>
      <c r="J88" s="169">
        <f t="shared" si="21"/>
        <v>0</v>
      </c>
      <c r="K88" s="170">
        <v>0</v>
      </c>
      <c r="L88" s="170">
        <v>0</v>
      </c>
      <c r="M88" s="170">
        <v>0</v>
      </c>
      <c r="N88" s="170">
        <v>0</v>
      </c>
      <c r="O88" s="170">
        <v>0</v>
      </c>
      <c r="P88" s="170">
        <v>0</v>
      </c>
      <c r="Q88" s="170">
        <v>0</v>
      </c>
      <c r="R88" s="170">
        <v>0</v>
      </c>
      <c r="S88" s="170">
        <v>0</v>
      </c>
      <c r="T88" s="170">
        <v>0</v>
      </c>
      <c r="U88" s="170">
        <v>0</v>
      </c>
      <c r="V88" s="170">
        <v>0</v>
      </c>
    </row>
    <row r="89" spans="1:22" ht="21" customHeight="1" x14ac:dyDescent="0.25">
      <c r="A89" s="86">
        <v>11</v>
      </c>
      <c r="B89" s="86"/>
      <c r="C89" s="73">
        <v>6</v>
      </c>
      <c r="D89" s="73">
        <v>1</v>
      </c>
      <c r="E89" s="76">
        <v>1</v>
      </c>
      <c r="F89" s="76">
        <v>1</v>
      </c>
      <c r="G89" s="76">
        <v>0</v>
      </c>
      <c r="H89" s="76">
        <v>0</v>
      </c>
      <c r="I89" s="101" t="s">
        <v>78</v>
      </c>
      <c r="J89" s="169">
        <f t="shared" si="21"/>
        <v>0</v>
      </c>
      <c r="K89" s="170">
        <v>0</v>
      </c>
      <c r="L89" s="170">
        <v>0</v>
      </c>
      <c r="M89" s="170">
        <v>0</v>
      </c>
      <c r="N89" s="170">
        <v>0</v>
      </c>
      <c r="O89" s="170">
        <v>0</v>
      </c>
      <c r="P89" s="170">
        <v>0</v>
      </c>
      <c r="Q89" s="170">
        <v>0</v>
      </c>
      <c r="R89" s="170">
        <v>0</v>
      </c>
      <c r="S89" s="170">
        <v>0</v>
      </c>
      <c r="T89" s="170">
        <v>0</v>
      </c>
      <c r="U89" s="170">
        <v>0</v>
      </c>
      <c r="V89" s="170">
        <v>0</v>
      </c>
    </row>
    <row r="90" spans="1:22" ht="21" customHeight="1" x14ac:dyDescent="0.25">
      <c r="A90" s="86">
        <v>11</v>
      </c>
      <c r="B90" s="86"/>
      <c r="C90" s="73">
        <v>6</v>
      </c>
      <c r="D90" s="73">
        <v>1</v>
      </c>
      <c r="E90" s="76">
        <v>1</v>
      </c>
      <c r="F90" s="76">
        <v>2</v>
      </c>
      <c r="G90" s="76">
        <v>0</v>
      </c>
      <c r="H90" s="76">
        <v>0</v>
      </c>
      <c r="I90" s="101" t="s">
        <v>79</v>
      </c>
      <c r="J90" s="169">
        <f t="shared" si="21"/>
        <v>8232</v>
      </c>
      <c r="K90" s="177">
        <v>863</v>
      </c>
      <c r="L90" s="178">
        <v>239</v>
      </c>
      <c r="M90" s="178">
        <v>301</v>
      </c>
      <c r="N90" s="178">
        <v>826</v>
      </c>
      <c r="O90" s="178">
        <v>675</v>
      </c>
      <c r="P90" s="178">
        <v>890</v>
      </c>
      <c r="Q90" s="178">
        <v>692</v>
      </c>
      <c r="R90" s="178">
        <v>890</v>
      </c>
      <c r="S90" s="178">
        <v>659</v>
      </c>
      <c r="T90" s="178">
        <v>394</v>
      </c>
      <c r="U90" s="178">
        <v>929</v>
      </c>
      <c r="V90" s="178">
        <v>874</v>
      </c>
    </row>
    <row r="91" spans="1:22" ht="21" customHeight="1" x14ac:dyDescent="0.25">
      <c r="A91" s="86">
        <v>11</v>
      </c>
      <c r="B91" s="86"/>
      <c r="C91" s="73">
        <v>6</v>
      </c>
      <c r="D91" s="73">
        <v>1</v>
      </c>
      <c r="E91" s="76">
        <v>1</v>
      </c>
      <c r="F91" s="76">
        <v>3</v>
      </c>
      <c r="G91" s="76">
        <v>0</v>
      </c>
      <c r="H91" s="76">
        <v>0</v>
      </c>
      <c r="I91" s="101" t="s">
        <v>80</v>
      </c>
      <c r="J91" s="169">
        <f t="shared" si="21"/>
        <v>0</v>
      </c>
      <c r="K91" s="170">
        <v>0</v>
      </c>
      <c r="L91" s="170">
        <v>0</v>
      </c>
      <c r="M91" s="170">
        <v>0</v>
      </c>
      <c r="N91" s="170">
        <v>0</v>
      </c>
      <c r="O91" s="170">
        <v>0</v>
      </c>
      <c r="P91" s="170">
        <v>0</v>
      </c>
      <c r="Q91" s="170">
        <v>0</v>
      </c>
      <c r="R91" s="170">
        <v>0</v>
      </c>
      <c r="S91" s="170">
        <v>0</v>
      </c>
      <c r="T91" s="170">
        <v>0</v>
      </c>
      <c r="U91" s="170">
        <v>0</v>
      </c>
      <c r="V91" s="170">
        <v>0</v>
      </c>
    </row>
    <row r="92" spans="1:22" ht="21" customHeight="1" x14ac:dyDescent="0.25">
      <c r="A92" s="86">
        <v>11</v>
      </c>
      <c r="B92" s="86"/>
      <c r="C92" s="73">
        <v>6</v>
      </c>
      <c r="D92" s="73">
        <v>1</v>
      </c>
      <c r="E92" s="76">
        <v>1</v>
      </c>
      <c r="F92" s="76">
        <v>4</v>
      </c>
      <c r="G92" s="76">
        <v>0</v>
      </c>
      <c r="H92" s="76">
        <v>0</v>
      </c>
      <c r="I92" s="101" t="s">
        <v>81</v>
      </c>
      <c r="J92" s="169">
        <f t="shared" si="21"/>
        <v>0</v>
      </c>
      <c r="K92" s="170">
        <v>0</v>
      </c>
      <c r="L92" s="170">
        <v>0</v>
      </c>
      <c r="M92" s="170">
        <v>0</v>
      </c>
      <c r="N92" s="170">
        <v>0</v>
      </c>
      <c r="O92" s="170">
        <v>0</v>
      </c>
      <c r="P92" s="170">
        <v>0</v>
      </c>
      <c r="Q92" s="170">
        <v>0</v>
      </c>
      <c r="R92" s="170">
        <v>0</v>
      </c>
      <c r="S92" s="170">
        <v>0</v>
      </c>
      <c r="T92" s="170">
        <v>0</v>
      </c>
      <c r="U92" s="170">
        <v>0</v>
      </c>
      <c r="V92" s="170">
        <v>0</v>
      </c>
    </row>
    <row r="93" spans="1:22" ht="21" customHeight="1" x14ac:dyDescent="0.25">
      <c r="A93" s="86">
        <v>11</v>
      </c>
      <c r="B93" s="86"/>
      <c r="C93" s="73">
        <v>6</v>
      </c>
      <c r="D93" s="73">
        <v>1</v>
      </c>
      <c r="E93" s="76">
        <v>1</v>
      </c>
      <c r="F93" s="76">
        <v>7</v>
      </c>
      <c r="G93" s="76">
        <v>0</v>
      </c>
      <c r="H93" s="76">
        <v>0</v>
      </c>
      <c r="I93" s="101" t="s">
        <v>229</v>
      </c>
      <c r="J93" s="169">
        <f t="shared" si="21"/>
        <v>0</v>
      </c>
      <c r="K93" s="170">
        <v>0</v>
      </c>
      <c r="L93" s="170">
        <v>0</v>
      </c>
      <c r="M93" s="170">
        <v>0</v>
      </c>
      <c r="N93" s="170">
        <v>0</v>
      </c>
      <c r="O93" s="170">
        <v>0</v>
      </c>
      <c r="P93" s="170">
        <v>0</v>
      </c>
      <c r="Q93" s="170">
        <v>0</v>
      </c>
      <c r="R93" s="170">
        <v>0</v>
      </c>
      <c r="S93" s="170">
        <v>0</v>
      </c>
      <c r="T93" s="170">
        <v>0</v>
      </c>
      <c r="U93" s="170">
        <v>0</v>
      </c>
      <c r="V93" s="170">
        <v>0</v>
      </c>
    </row>
    <row r="94" spans="1:22" ht="21" customHeight="1" x14ac:dyDescent="0.25">
      <c r="A94" s="86">
        <v>11</v>
      </c>
      <c r="B94" s="86"/>
      <c r="C94" s="73">
        <v>6</v>
      </c>
      <c r="D94" s="73">
        <v>1</v>
      </c>
      <c r="E94" s="76">
        <v>1</v>
      </c>
      <c r="F94" s="76">
        <v>8</v>
      </c>
      <c r="G94" s="76">
        <v>0</v>
      </c>
      <c r="H94" s="76">
        <v>0</v>
      </c>
      <c r="I94" s="101" t="s">
        <v>162</v>
      </c>
      <c r="J94" s="169">
        <f t="shared" si="21"/>
        <v>0</v>
      </c>
      <c r="K94" s="170">
        <v>0</v>
      </c>
      <c r="L94" s="170">
        <v>0</v>
      </c>
      <c r="M94" s="170">
        <v>0</v>
      </c>
      <c r="N94" s="170">
        <v>0</v>
      </c>
      <c r="O94" s="170">
        <v>0</v>
      </c>
      <c r="P94" s="170">
        <v>0</v>
      </c>
      <c r="Q94" s="170">
        <v>0</v>
      </c>
      <c r="R94" s="170">
        <v>0</v>
      </c>
      <c r="S94" s="170">
        <v>0</v>
      </c>
      <c r="T94" s="170">
        <v>0</v>
      </c>
      <c r="U94" s="170">
        <v>0</v>
      </c>
      <c r="V94" s="170">
        <v>0</v>
      </c>
    </row>
    <row r="95" spans="1:22" ht="45" customHeight="1" x14ac:dyDescent="0.25">
      <c r="A95" s="86">
        <v>11</v>
      </c>
      <c r="B95" s="86"/>
      <c r="C95" s="73">
        <v>6</v>
      </c>
      <c r="D95" s="73">
        <v>1</v>
      </c>
      <c r="E95" s="76">
        <v>2</v>
      </c>
      <c r="F95" s="76">
        <v>1</v>
      </c>
      <c r="G95" s="76">
        <v>0</v>
      </c>
      <c r="H95" s="76">
        <v>0</v>
      </c>
      <c r="I95" s="101" t="s">
        <v>82</v>
      </c>
      <c r="J95" s="169">
        <f t="shared" si="21"/>
        <v>0</v>
      </c>
      <c r="K95" s="170">
        <v>0</v>
      </c>
      <c r="L95" s="170">
        <v>0</v>
      </c>
      <c r="M95" s="170">
        <v>0</v>
      </c>
      <c r="N95" s="170">
        <v>0</v>
      </c>
      <c r="O95" s="170">
        <v>0</v>
      </c>
      <c r="P95" s="170">
        <v>0</v>
      </c>
      <c r="Q95" s="170">
        <v>0</v>
      </c>
      <c r="R95" s="170">
        <v>0</v>
      </c>
      <c r="S95" s="170">
        <v>0</v>
      </c>
      <c r="T95" s="170">
        <v>0</v>
      </c>
      <c r="U95" s="170">
        <v>0</v>
      </c>
      <c r="V95" s="170">
        <v>0</v>
      </c>
    </row>
    <row r="96" spans="1:22" ht="45" customHeight="1" x14ac:dyDescent="0.25">
      <c r="A96" s="86">
        <v>11</v>
      </c>
      <c r="B96" s="86"/>
      <c r="C96" s="73">
        <v>6</v>
      </c>
      <c r="D96" s="73">
        <v>1</v>
      </c>
      <c r="E96" s="76">
        <v>2</v>
      </c>
      <c r="F96" s="76">
        <v>4</v>
      </c>
      <c r="G96" s="76">
        <v>0</v>
      </c>
      <c r="H96" s="76">
        <v>0</v>
      </c>
      <c r="I96" s="101" t="s">
        <v>245</v>
      </c>
      <c r="J96" s="169">
        <f t="shared" si="21"/>
        <v>0</v>
      </c>
      <c r="K96" s="170">
        <v>0</v>
      </c>
      <c r="L96" s="170">
        <v>0</v>
      </c>
      <c r="M96" s="170">
        <v>0</v>
      </c>
      <c r="N96" s="170">
        <v>0</v>
      </c>
      <c r="O96" s="170">
        <v>0</v>
      </c>
      <c r="P96" s="170">
        <v>0</v>
      </c>
      <c r="Q96" s="170">
        <v>0</v>
      </c>
      <c r="R96" s="170">
        <v>0</v>
      </c>
      <c r="S96" s="170">
        <v>0</v>
      </c>
      <c r="T96" s="170">
        <v>0</v>
      </c>
      <c r="U96" s="170">
        <v>0</v>
      </c>
      <c r="V96" s="170">
        <v>0</v>
      </c>
    </row>
    <row r="97" spans="1:22" ht="22.5" customHeight="1" x14ac:dyDescent="0.25">
      <c r="A97" s="86">
        <v>11</v>
      </c>
      <c r="B97" s="86"/>
      <c r="C97" s="73">
        <v>6</v>
      </c>
      <c r="D97" s="73">
        <v>1</v>
      </c>
      <c r="E97" s="76">
        <v>2</v>
      </c>
      <c r="F97" s="76">
        <v>6</v>
      </c>
      <c r="G97" s="76">
        <v>0</v>
      </c>
      <c r="H97" s="76">
        <v>0</v>
      </c>
      <c r="I97" s="101" t="s">
        <v>247</v>
      </c>
      <c r="J97" s="169">
        <f t="shared" si="21"/>
        <v>0</v>
      </c>
      <c r="K97" s="170">
        <v>0</v>
      </c>
      <c r="L97" s="170">
        <v>0</v>
      </c>
      <c r="M97" s="170">
        <v>0</v>
      </c>
      <c r="N97" s="170">
        <v>0</v>
      </c>
      <c r="O97" s="170">
        <v>0</v>
      </c>
      <c r="P97" s="170">
        <v>0</v>
      </c>
      <c r="Q97" s="170">
        <v>0</v>
      </c>
      <c r="R97" s="170">
        <v>0</v>
      </c>
      <c r="S97" s="170">
        <v>0</v>
      </c>
      <c r="T97" s="170">
        <v>0</v>
      </c>
      <c r="U97" s="170">
        <v>0</v>
      </c>
      <c r="V97" s="170">
        <v>0</v>
      </c>
    </row>
    <row r="98" spans="1:22" ht="22.5" customHeight="1" x14ac:dyDescent="0.25">
      <c r="A98" s="86">
        <v>11</v>
      </c>
      <c r="B98" s="86"/>
      <c r="C98" s="73">
        <v>6</v>
      </c>
      <c r="D98" s="73">
        <v>1</v>
      </c>
      <c r="E98" s="76">
        <v>2</v>
      </c>
      <c r="F98" s="76">
        <v>7</v>
      </c>
      <c r="G98" s="76">
        <v>0</v>
      </c>
      <c r="H98" s="76">
        <v>0</v>
      </c>
      <c r="I98" s="101" t="s">
        <v>246</v>
      </c>
      <c r="J98" s="169">
        <f t="shared" si="21"/>
        <v>0</v>
      </c>
      <c r="K98" s="170">
        <v>0</v>
      </c>
      <c r="L98" s="170">
        <v>0</v>
      </c>
      <c r="M98" s="170">
        <v>0</v>
      </c>
      <c r="N98" s="170">
        <v>0</v>
      </c>
      <c r="O98" s="170">
        <v>0</v>
      </c>
      <c r="P98" s="170">
        <v>0</v>
      </c>
      <c r="Q98" s="170">
        <v>0</v>
      </c>
      <c r="R98" s="170">
        <v>0</v>
      </c>
      <c r="S98" s="170">
        <v>0</v>
      </c>
      <c r="T98" s="170">
        <v>0</v>
      </c>
      <c r="U98" s="170">
        <v>0</v>
      </c>
      <c r="V98" s="170">
        <v>0</v>
      </c>
    </row>
    <row r="99" spans="1:22" ht="18.75" customHeight="1" x14ac:dyDescent="0.25">
      <c r="A99" s="86">
        <v>11</v>
      </c>
      <c r="B99" s="86"/>
      <c r="C99" s="73">
        <v>6</v>
      </c>
      <c r="D99" s="73">
        <v>1</v>
      </c>
      <c r="E99" s="76">
        <v>2</v>
      </c>
      <c r="F99" s="76">
        <v>9</v>
      </c>
      <c r="G99" s="76">
        <v>0</v>
      </c>
      <c r="H99" s="76">
        <v>0</v>
      </c>
      <c r="I99" s="101" t="s">
        <v>83</v>
      </c>
      <c r="J99" s="169">
        <f t="shared" si="21"/>
        <v>289532</v>
      </c>
      <c r="K99" s="177">
        <v>26515</v>
      </c>
      <c r="L99" s="177">
        <v>31509</v>
      </c>
      <c r="M99" s="178">
        <v>24427</v>
      </c>
      <c r="N99" s="178">
        <v>24555</v>
      </c>
      <c r="O99" s="178">
        <v>23170</v>
      </c>
      <c r="P99" s="178">
        <v>29414</v>
      </c>
      <c r="Q99" s="178">
        <v>24160</v>
      </c>
      <c r="R99" s="178">
        <v>26669</v>
      </c>
      <c r="S99" s="178">
        <v>22323</v>
      </c>
      <c r="T99" s="178">
        <v>11620</v>
      </c>
      <c r="U99" s="178">
        <v>22250</v>
      </c>
      <c r="V99" s="178">
        <v>22920</v>
      </c>
    </row>
    <row r="100" spans="1:22" ht="15.75" customHeight="1" x14ac:dyDescent="0.25">
      <c r="A100" s="86">
        <v>11</v>
      </c>
      <c r="B100" s="86"/>
      <c r="C100" s="73">
        <v>6</v>
      </c>
      <c r="D100" s="74" t="s">
        <v>14</v>
      </c>
      <c r="E100" s="75" t="s">
        <v>9</v>
      </c>
      <c r="F100" s="76">
        <v>0</v>
      </c>
      <c r="G100" s="76">
        <v>0</v>
      </c>
      <c r="H100" s="76">
        <v>0</v>
      </c>
      <c r="I100" s="83" t="s">
        <v>248</v>
      </c>
      <c r="J100" s="159">
        <f t="shared" si="21"/>
        <v>41000</v>
      </c>
      <c r="K100" s="159">
        <f>SUM(K101:K107)</f>
        <v>3000</v>
      </c>
      <c r="L100" s="159">
        <f t="shared" ref="L100:V100" si="27">SUM(L101:L107)</f>
        <v>3600</v>
      </c>
      <c r="M100" s="159">
        <f t="shared" si="27"/>
        <v>3000</v>
      </c>
      <c r="N100" s="159">
        <f t="shared" si="27"/>
        <v>3600</v>
      </c>
      <c r="O100" s="159">
        <f t="shared" si="27"/>
        <v>4200</v>
      </c>
      <c r="P100" s="159">
        <f t="shared" si="27"/>
        <v>1800</v>
      </c>
      <c r="Q100" s="159">
        <f t="shared" si="27"/>
        <v>2400</v>
      </c>
      <c r="R100" s="159">
        <f t="shared" si="27"/>
        <v>5200</v>
      </c>
      <c r="S100" s="159">
        <f t="shared" si="27"/>
        <v>3000</v>
      </c>
      <c r="T100" s="159">
        <f t="shared" si="27"/>
        <v>1200</v>
      </c>
      <c r="U100" s="159">
        <f t="shared" si="27"/>
        <v>2400</v>
      </c>
      <c r="V100" s="159">
        <f t="shared" si="27"/>
        <v>7600</v>
      </c>
    </row>
    <row r="101" spans="1:22" ht="24" customHeight="1" x14ac:dyDescent="0.25">
      <c r="A101" s="86">
        <v>11</v>
      </c>
      <c r="B101" s="86"/>
      <c r="C101" s="73">
        <v>6</v>
      </c>
      <c r="D101" s="73" t="s">
        <v>14</v>
      </c>
      <c r="E101" s="76">
        <v>0</v>
      </c>
      <c r="F101" s="76">
        <v>1</v>
      </c>
      <c r="G101" s="76">
        <v>0</v>
      </c>
      <c r="H101" s="76">
        <v>0</v>
      </c>
      <c r="I101" s="101" t="s">
        <v>249</v>
      </c>
      <c r="J101" s="169">
        <f t="shared" si="21"/>
        <v>0</v>
      </c>
      <c r="K101" s="170">
        <v>0</v>
      </c>
      <c r="L101" s="170">
        <v>0</v>
      </c>
      <c r="M101" s="170">
        <v>0</v>
      </c>
      <c r="N101" s="170">
        <v>0</v>
      </c>
      <c r="O101" s="170">
        <v>0</v>
      </c>
      <c r="P101" s="170">
        <v>0</v>
      </c>
      <c r="Q101" s="170">
        <v>0</v>
      </c>
      <c r="R101" s="170">
        <v>0</v>
      </c>
      <c r="S101" s="170">
        <v>0</v>
      </c>
      <c r="T101" s="170">
        <v>0</v>
      </c>
      <c r="U101" s="170">
        <v>0</v>
      </c>
      <c r="V101" s="170">
        <v>0</v>
      </c>
    </row>
    <row r="102" spans="1:22" ht="24" customHeight="1" x14ac:dyDescent="0.25">
      <c r="A102" s="86">
        <v>11</v>
      </c>
      <c r="B102" s="86"/>
      <c r="C102" s="73">
        <v>6</v>
      </c>
      <c r="D102" s="73" t="s">
        <v>14</v>
      </c>
      <c r="E102" s="76">
        <v>0</v>
      </c>
      <c r="F102" s="76">
        <v>2</v>
      </c>
      <c r="G102" s="76">
        <v>0</v>
      </c>
      <c r="H102" s="76">
        <v>0</v>
      </c>
      <c r="I102" s="101" t="s">
        <v>250</v>
      </c>
      <c r="J102" s="169">
        <f t="shared" si="21"/>
        <v>41000</v>
      </c>
      <c r="K102" s="177">
        <v>3000</v>
      </c>
      <c r="L102" s="178">
        <v>3600</v>
      </c>
      <c r="M102" s="178">
        <v>3000</v>
      </c>
      <c r="N102" s="178">
        <v>3600</v>
      </c>
      <c r="O102" s="178">
        <v>4200</v>
      </c>
      <c r="P102" s="178">
        <v>1800</v>
      </c>
      <c r="Q102" s="178">
        <v>2400</v>
      </c>
      <c r="R102" s="178">
        <v>5200</v>
      </c>
      <c r="S102" s="178">
        <v>3000</v>
      </c>
      <c r="T102" s="178">
        <v>1200</v>
      </c>
      <c r="U102" s="178">
        <v>2400</v>
      </c>
      <c r="V102" s="178">
        <v>7600</v>
      </c>
    </row>
    <row r="103" spans="1:22" ht="24" customHeight="1" x14ac:dyDescent="0.25">
      <c r="A103" s="86">
        <v>11</v>
      </c>
      <c r="B103" s="86"/>
      <c r="C103" s="73">
        <v>6</v>
      </c>
      <c r="D103" s="73" t="s">
        <v>14</v>
      </c>
      <c r="E103" s="76">
        <v>0</v>
      </c>
      <c r="F103" s="76">
        <v>3</v>
      </c>
      <c r="G103" s="76">
        <v>0</v>
      </c>
      <c r="H103" s="76">
        <v>0</v>
      </c>
      <c r="I103" s="101" t="s">
        <v>251</v>
      </c>
      <c r="J103" s="169">
        <f t="shared" si="21"/>
        <v>0</v>
      </c>
      <c r="K103" s="170">
        <v>0</v>
      </c>
      <c r="L103" s="170">
        <v>0</v>
      </c>
      <c r="M103" s="170">
        <v>0</v>
      </c>
      <c r="N103" s="170">
        <v>0</v>
      </c>
      <c r="O103" s="170">
        <v>0</v>
      </c>
      <c r="P103" s="170">
        <v>0</v>
      </c>
      <c r="Q103" s="170">
        <v>0</v>
      </c>
      <c r="R103" s="170">
        <v>0</v>
      </c>
      <c r="S103" s="170">
        <v>0</v>
      </c>
      <c r="T103" s="170">
        <v>0</v>
      </c>
      <c r="U103" s="170">
        <v>0</v>
      </c>
      <c r="V103" s="170">
        <v>0</v>
      </c>
    </row>
    <row r="104" spans="1:22" ht="24" customHeight="1" x14ac:dyDescent="0.25">
      <c r="A104" s="86">
        <v>11</v>
      </c>
      <c r="B104" s="86"/>
      <c r="C104" s="73">
        <v>6</v>
      </c>
      <c r="D104" s="73" t="s">
        <v>14</v>
      </c>
      <c r="E104" s="76">
        <v>0</v>
      </c>
      <c r="F104" s="76">
        <v>4</v>
      </c>
      <c r="G104" s="76">
        <v>0</v>
      </c>
      <c r="H104" s="76">
        <v>0</v>
      </c>
      <c r="I104" s="101" t="s">
        <v>252</v>
      </c>
      <c r="J104" s="169">
        <f t="shared" si="21"/>
        <v>0</v>
      </c>
      <c r="K104" s="170">
        <v>0</v>
      </c>
      <c r="L104" s="170">
        <v>0</v>
      </c>
      <c r="M104" s="170">
        <v>0</v>
      </c>
      <c r="N104" s="170">
        <v>0</v>
      </c>
      <c r="O104" s="170">
        <v>0</v>
      </c>
      <c r="P104" s="170">
        <v>0</v>
      </c>
      <c r="Q104" s="170">
        <v>0</v>
      </c>
      <c r="R104" s="170">
        <v>0</v>
      </c>
      <c r="S104" s="170">
        <v>0</v>
      </c>
      <c r="T104" s="170">
        <v>0</v>
      </c>
      <c r="U104" s="170">
        <v>0</v>
      </c>
      <c r="V104" s="170">
        <v>0</v>
      </c>
    </row>
    <row r="105" spans="1:22" ht="24" customHeight="1" x14ac:dyDescent="0.25">
      <c r="A105" s="86">
        <v>11</v>
      </c>
      <c r="B105" s="86"/>
      <c r="C105" s="73">
        <v>6</v>
      </c>
      <c r="D105" s="73" t="s">
        <v>14</v>
      </c>
      <c r="E105" s="76">
        <v>0</v>
      </c>
      <c r="F105" s="76">
        <v>5</v>
      </c>
      <c r="G105" s="76">
        <v>0</v>
      </c>
      <c r="H105" s="76">
        <v>0</v>
      </c>
      <c r="I105" s="101" t="s">
        <v>253</v>
      </c>
      <c r="J105" s="169">
        <f t="shared" si="21"/>
        <v>0</v>
      </c>
      <c r="K105" s="170">
        <v>0</v>
      </c>
      <c r="L105" s="170">
        <v>0</v>
      </c>
      <c r="M105" s="170">
        <v>0</v>
      </c>
      <c r="N105" s="170">
        <v>0</v>
      </c>
      <c r="O105" s="170">
        <v>0</v>
      </c>
      <c r="P105" s="170">
        <v>0</v>
      </c>
      <c r="Q105" s="170">
        <v>0</v>
      </c>
      <c r="R105" s="170">
        <v>0</v>
      </c>
      <c r="S105" s="170">
        <v>0</v>
      </c>
      <c r="T105" s="170">
        <v>0</v>
      </c>
      <c r="U105" s="170">
        <v>0</v>
      </c>
      <c r="V105" s="170">
        <v>0</v>
      </c>
    </row>
    <row r="106" spans="1:22" ht="24" customHeight="1" x14ac:dyDescent="0.25">
      <c r="A106" s="86">
        <v>11</v>
      </c>
      <c r="B106" s="86"/>
      <c r="C106" s="73">
        <v>6</v>
      </c>
      <c r="D106" s="73" t="s">
        <v>14</v>
      </c>
      <c r="E106" s="76">
        <v>0</v>
      </c>
      <c r="F106" s="76">
        <v>6</v>
      </c>
      <c r="G106" s="76">
        <v>0</v>
      </c>
      <c r="H106" s="76">
        <v>0</v>
      </c>
      <c r="I106" s="101" t="s">
        <v>254</v>
      </c>
      <c r="J106" s="169">
        <f t="shared" si="21"/>
        <v>0</v>
      </c>
      <c r="K106" s="170">
        <v>0</v>
      </c>
      <c r="L106" s="170">
        <v>0</v>
      </c>
      <c r="M106" s="170">
        <v>0</v>
      </c>
      <c r="N106" s="170">
        <v>0</v>
      </c>
      <c r="O106" s="170">
        <v>0</v>
      </c>
      <c r="P106" s="170">
        <v>0</v>
      </c>
      <c r="Q106" s="170">
        <v>0</v>
      </c>
      <c r="R106" s="170">
        <v>0</v>
      </c>
      <c r="S106" s="170">
        <v>0</v>
      </c>
      <c r="T106" s="170">
        <v>0</v>
      </c>
      <c r="U106" s="170">
        <v>0</v>
      </c>
      <c r="V106" s="170">
        <v>0</v>
      </c>
    </row>
    <row r="107" spans="1:22" ht="24" customHeight="1" x14ac:dyDescent="0.25">
      <c r="A107" s="86">
        <v>11</v>
      </c>
      <c r="B107" s="86"/>
      <c r="C107" s="73">
        <v>6</v>
      </c>
      <c r="D107" s="73" t="s">
        <v>14</v>
      </c>
      <c r="E107" s="76">
        <v>0</v>
      </c>
      <c r="F107" s="76">
        <v>7</v>
      </c>
      <c r="G107" s="76">
        <v>0</v>
      </c>
      <c r="H107" s="76">
        <v>0</v>
      </c>
      <c r="I107" s="101" t="s">
        <v>255</v>
      </c>
      <c r="J107" s="169">
        <f t="shared" si="21"/>
        <v>0</v>
      </c>
      <c r="K107" s="170">
        <v>0</v>
      </c>
      <c r="L107" s="170">
        <v>0</v>
      </c>
      <c r="M107" s="170">
        <v>0</v>
      </c>
      <c r="N107" s="170">
        <v>0</v>
      </c>
      <c r="O107" s="170">
        <v>0</v>
      </c>
      <c r="P107" s="170">
        <v>0</v>
      </c>
      <c r="Q107" s="170">
        <v>0</v>
      </c>
      <c r="R107" s="170">
        <v>0</v>
      </c>
      <c r="S107" s="170">
        <v>0</v>
      </c>
      <c r="T107" s="170">
        <v>0</v>
      </c>
      <c r="U107" s="170">
        <v>0</v>
      </c>
      <c r="V107" s="170">
        <v>0</v>
      </c>
    </row>
    <row r="108" spans="1:22" ht="24" customHeight="1" x14ac:dyDescent="0.25">
      <c r="A108" s="86">
        <v>11</v>
      </c>
      <c r="B108" s="86"/>
      <c r="C108" s="73">
        <v>6</v>
      </c>
      <c r="D108" s="74" t="s">
        <v>20</v>
      </c>
      <c r="E108" s="75" t="s">
        <v>9</v>
      </c>
      <c r="F108" s="76">
        <v>0</v>
      </c>
      <c r="G108" s="76">
        <v>0</v>
      </c>
      <c r="H108" s="76">
        <v>0</v>
      </c>
      <c r="I108" s="83" t="s">
        <v>256</v>
      </c>
      <c r="J108" s="159">
        <f t="shared" si="21"/>
        <v>0</v>
      </c>
      <c r="K108" s="159">
        <f>SUM(K109:K110)</f>
        <v>0</v>
      </c>
      <c r="L108" s="159">
        <f t="shared" ref="L108:V108" si="28">SUM(L109:L110)</f>
        <v>0</v>
      </c>
      <c r="M108" s="159">
        <f t="shared" si="28"/>
        <v>0</v>
      </c>
      <c r="N108" s="159">
        <f t="shared" si="28"/>
        <v>0</v>
      </c>
      <c r="O108" s="159">
        <f t="shared" si="28"/>
        <v>0</v>
      </c>
      <c r="P108" s="159">
        <f t="shared" si="28"/>
        <v>0</v>
      </c>
      <c r="Q108" s="159">
        <f t="shared" si="28"/>
        <v>0</v>
      </c>
      <c r="R108" s="159">
        <f t="shared" si="28"/>
        <v>0</v>
      </c>
      <c r="S108" s="159">
        <f t="shared" si="28"/>
        <v>0</v>
      </c>
      <c r="T108" s="159">
        <f t="shared" si="28"/>
        <v>0</v>
      </c>
      <c r="U108" s="159">
        <f t="shared" si="28"/>
        <v>0</v>
      </c>
      <c r="V108" s="159">
        <f t="shared" si="28"/>
        <v>0</v>
      </c>
    </row>
    <row r="109" spans="1:22" ht="24" customHeight="1" x14ac:dyDescent="0.25">
      <c r="A109" s="86">
        <v>11</v>
      </c>
      <c r="B109" s="86"/>
      <c r="C109" s="73">
        <v>6</v>
      </c>
      <c r="D109" s="74" t="s">
        <v>20</v>
      </c>
      <c r="E109" s="76">
        <v>0</v>
      </c>
      <c r="F109" s="76">
        <v>1</v>
      </c>
      <c r="G109" s="76">
        <v>0</v>
      </c>
      <c r="H109" s="76">
        <v>0</v>
      </c>
      <c r="I109" s="101" t="s">
        <v>224</v>
      </c>
      <c r="J109" s="169">
        <f t="shared" si="21"/>
        <v>0</v>
      </c>
      <c r="K109" s="170">
        <v>0</v>
      </c>
      <c r="L109" s="170">
        <v>0</v>
      </c>
      <c r="M109" s="170">
        <v>0</v>
      </c>
      <c r="N109" s="170">
        <v>0</v>
      </c>
      <c r="O109" s="170">
        <v>0</v>
      </c>
      <c r="P109" s="170">
        <v>0</v>
      </c>
      <c r="Q109" s="170">
        <v>0</v>
      </c>
      <c r="R109" s="170">
        <v>0</v>
      </c>
      <c r="S109" s="170">
        <v>0</v>
      </c>
      <c r="T109" s="170">
        <v>0</v>
      </c>
      <c r="U109" s="170">
        <v>0</v>
      </c>
      <c r="V109" s="170">
        <v>0</v>
      </c>
    </row>
    <row r="110" spans="1:22" ht="24" customHeight="1" x14ac:dyDescent="0.25">
      <c r="A110" s="86">
        <v>11</v>
      </c>
      <c r="B110" s="86"/>
      <c r="C110" s="73">
        <v>6</v>
      </c>
      <c r="D110" s="74" t="s">
        <v>20</v>
      </c>
      <c r="E110" s="76">
        <v>0</v>
      </c>
      <c r="F110" s="76">
        <v>2</v>
      </c>
      <c r="G110" s="76">
        <v>0</v>
      </c>
      <c r="H110" s="76">
        <v>0</v>
      </c>
      <c r="I110" s="101" t="s">
        <v>225</v>
      </c>
      <c r="J110" s="169">
        <f t="shared" si="21"/>
        <v>0</v>
      </c>
      <c r="K110" s="170">
        <v>0</v>
      </c>
      <c r="L110" s="170">
        <v>0</v>
      </c>
      <c r="M110" s="170">
        <v>0</v>
      </c>
      <c r="N110" s="170">
        <v>0</v>
      </c>
      <c r="O110" s="170">
        <v>0</v>
      </c>
      <c r="P110" s="170">
        <v>0</v>
      </c>
      <c r="Q110" s="170">
        <v>0</v>
      </c>
      <c r="R110" s="170">
        <v>0</v>
      </c>
      <c r="S110" s="170">
        <v>0</v>
      </c>
      <c r="T110" s="170">
        <v>0</v>
      </c>
      <c r="U110" s="170">
        <v>0</v>
      </c>
      <c r="V110" s="170">
        <v>0</v>
      </c>
    </row>
    <row r="111" spans="1:22" ht="54.75" customHeight="1" x14ac:dyDescent="0.25">
      <c r="A111" s="86">
        <v>11</v>
      </c>
      <c r="B111" s="86"/>
      <c r="C111" s="73">
        <v>6</v>
      </c>
      <c r="D111" s="74" t="s">
        <v>41</v>
      </c>
      <c r="E111" s="75" t="s">
        <v>9</v>
      </c>
      <c r="F111" s="76">
        <v>0</v>
      </c>
      <c r="G111" s="76">
        <v>0</v>
      </c>
      <c r="H111" s="76">
        <v>0</v>
      </c>
      <c r="I111" s="83" t="s">
        <v>230</v>
      </c>
      <c r="J111" s="159">
        <f t="shared" si="21"/>
        <v>0</v>
      </c>
      <c r="K111" s="159">
        <f>K112</f>
        <v>0</v>
      </c>
      <c r="L111" s="159">
        <f t="shared" ref="L111:V111" si="29">L112</f>
        <v>0</v>
      </c>
      <c r="M111" s="159">
        <f t="shared" si="29"/>
        <v>0</v>
      </c>
      <c r="N111" s="159">
        <f t="shared" si="29"/>
        <v>0</v>
      </c>
      <c r="O111" s="159">
        <f t="shared" si="29"/>
        <v>0</v>
      </c>
      <c r="P111" s="159">
        <f t="shared" si="29"/>
        <v>0</v>
      </c>
      <c r="Q111" s="159">
        <f t="shared" si="29"/>
        <v>0</v>
      </c>
      <c r="R111" s="159">
        <f t="shared" si="29"/>
        <v>0</v>
      </c>
      <c r="S111" s="159">
        <f t="shared" si="29"/>
        <v>0</v>
      </c>
      <c r="T111" s="159">
        <f t="shared" si="29"/>
        <v>0</v>
      </c>
      <c r="U111" s="159">
        <f t="shared" si="29"/>
        <v>0</v>
      </c>
      <c r="V111" s="159">
        <f t="shared" si="29"/>
        <v>0</v>
      </c>
    </row>
    <row r="112" spans="1:22" ht="52.5" customHeight="1" x14ac:dyDescent="0.25">
      <c r="A112" s="86">
        <v>11</v>
      </c>
      <c r="B112" s="86"/>
      <c r="C112" s="73">
        <v>6</v>
      </c>
      <c r="D112" s="74" t="s">
        <v>41</v>
      </c>
      <c r="E112" s="75" t="s">
        <v>9</v>
      </c>
      <c r="F112" s="76">
        <v>1</v>
      </c>
      <c r="G112" s="76">
        <v>0</v>
      </c>
      <c r="H112" s="76">
        <v>0</v>
      </c>
      <c r="I112" s="101" t="s">
        <v>231</v>
      </c>
      <c r="J112" s="169">
        <f t="shared" si="21"/>
        <v>0</v>
      </c>
      <c r="K112" s="170">
        <v>0</v>
      </c>
      <c r="L112" s="170">
        <v>0</v>
      </c>
      <c r="M112" s="170">
        <v>0</v>
      </c>
      <c r="N112" s="170">
        <v>0</v>
      </c>
      <c r="O112" s="170">
        <v>0</v>
      </c>
      <c r="P112" s="170">
        <v>0</v>
      </c>
      <c r="Q112" s="170">
        <v>0</v>
      </c>
      <c r="R112" s="170">
        <v>0</v>
      </c>
      <c r="S112" s="170">
        <v>0</v>
      </c>
      <c r="T112" s="170">
        <v>0</v>
      </c>
      <c r="U112" s="170">
        <v>0</v>
      </c>
      <c r="V112" s="170">
        <v>0</v>
      </c>
    </row>
    <row r="113" spans="1:22" ht="15" customHeight="1" x14ac:dyDescent="0.25">
      <c r="A113" s="84">
        <v>14</v>
      </c>
      <c r="B113" s="119" t="s">
        <v>170</v>
      </c>
      <c r="D113" s="120"/>
      <c r="E113" s="120"/>
      <c r="F113" s="120"/>
      <c r="G113" s="120"/>
      <c r="H113" s="120"/>
      <c r="I113" s="128"/>
      <c r="J113" s="159">
        <f t="shared" si="21"/>
        <v>1055003</v>
      </c>
      <c r="K113" s="159">
        <f>K114</f>
        <v>282228</v>
      </c>
      <c r="L113" s="159">
        <f t="shared" ref="L113:V113" si="30">L114</f>
        <v>150286</v>
      </c>
      <c r="M113" s="159">
        <f t="shared" si="30"/>
        <v>116283</v>
      </c>
      <c r="N113" s="159">
        <f t="shared" si="30"/>
        <v>77994</v>
      </c>
      <c r="O113" s="159">
        <f t="shared" si="30"/>
        <v>56545</v>
      </c>
      <c r="P113" s="159">
        <f t="shared" si="30"/>
        <v>51697</v>
      </c>
      <c r="Q113" s="159">
        <f t="shared" si="30"/>
        <v>55562</v>
      </c>
      <c r="R113" s="159">
        <f t="shared" si="30"/>
        <v>54367</v>
      </c>
      <c r="S113" s="159">
        <f t="shared" si="30"/>
        <v>53637</v>
      </c>
      <c r="T113" s="159">
        <f t="shared" si="30"/>
        <v>50717</v>
      </c>
      <c r="U113" s="159">
        <f t="shared" si="30"/>
        <v>48077</v>
      </c>
      <c r="V113" s="159">
        <f t="shared" si="30"/>
        <v>57610</v>
      </c>
    </row>
    <row r="114" spans="1:22" ht="22.5" customHeight="1" x14ac:dyDescent="0.25">
      <c r="A114" s="86">
        <v>14</v>
      </c>
      <c r="B114" s="86"/>
      <c r="C114" s="73">
        <v>7</v>
      </c>
      <c r="D114" s="74" t="s">
        <v>9</v>
      </c>
      <c r="E114" s="75" t="s">
        <v>9</v>
      </c>
      <c r="F114" s="76">
        <v>0</v>
      </c>
      <c r="G114" s="76">
        <v>0</v>
      </c>
      <c r="H114" s="76">
        <v>0</v>
      </c>
      <c r="I114" s="83" t="s">
        <v>282</v>
      </c>
      <c r="J114" s="159">
        <f t="shared" si="21"/>
        <v>1055003</v>
      </c>
      <c r="K114" s="159">
        <f>K115+K118+K120+K123</f>
        <v>282228</v>
      </c>
      <c r="L114" s="159">
        <f t="shared" ref="L114:V114" si="31">L115+L118+L120+L123</f>
        <v>150286</v>
      </c>
      <c r="M114" s="159">
        <f t="shared" si="31"/>
        <v>116283</v>
      </c>
      <c r="N114" s="159">
        <f t="shared" si="31"/>
        <v>77994</v>
      </c>
      <c r="O114" s="159">
        <f t="shared" si="31"/>
        <v>56545</v>
      </c>
      <c r="P114" s="159">
        <f t="shared" si="31"/>
        <v>51697</v>
      </c>
      <c r="Q114" s="159">
        <f t="shared" si="31"/>
        <v>55562</v>
      </c>
      <c r="R114" s="159">
        <f t="shared" si="31"/>
        <v>54367</v>
      </c>
      <c r="S114" s="159">
        <f t="shared" si="31"/>
        <v>53637</v>
      </c>
      <c r="T114" s="159">
        <f t="shared" si="31"/>
        <v>50717</v>
      </c>
      <c r="U114" s="159">
        <f t="shared" si="31"/>
        <v>48077</v>
      </c>
      <c r="V114" s="159">
        <f t="shared" si="31"/>
        <v>57610</v>
      </c>
    </row>
    <row r="115" spans="1:22" ht="22.5" customHeight="1" x14ac:dyDescent="0.25">
      <c r="A115" s="86">
        <v>14</v>
      </c>
      <c r="B115" s="86"/>
      <c r="C115" s="73">
        <v>7</v>
      </c>
      <c r="D115" s="74" t="s">
        <v>11</v>
      </c>
      <c r="E115" s="75" t="s">
        <v>9</v>
      </c>
      <c r="F115" s="76">
        <v>0</v>
      </c>
      <c r="G115" s="76">
        <v>0</v>
      </c>
      <c r="H115" s="76">
        <v>0</v>
      </c>
      <c r="I115" s="83" t="s">
        <v>257</v>
      </c>
      <c r="J115" s="159">
        <f t="shared" si="21"/>
        <v>0</v>
      </c>
      <c r="K115" s="159">
        <f>K116</f>
        <v>0</v>
      </c>
      <c r="L115" s="159">
        <f t="shared" ref="L115:V116" si="32">L116</f>
        <v>0</v>
      </c>
      <c r="M115" s="159">
        <f t="shared" si="32"/>
        <v>0</v>
      </c>
      <c r="N115" s="159">
        <f t="shared" si="32"/>
        <v>0</v>
      </c>
      <c r="O115" s="159">
        <f t="shared" si="32"/>
        <v>0</v>
      </c>
      <c r="P115" s="159">
        <f t="shared" si="32"/>
        <v>0</v>
      </c>
      <c r="Q115" s="159">
        <f t="shared" si="32"/>
        <v>0</v>
      </c>
      <c r="R115" s="159">
        <f t="shared" si="32"/>
        <v>0</v>
      </c>
      <c r="S115" s="159">
        <f t="shared" si="32"/>
        <v>0</v>
      </c>
      <c r="T115" s="159">
        <f t="shared" si="32"/>
        <v>0</v>
      </c>
      <c r="U115" s="159">
        <f t="shared" si="32"/>
        <v>0</v>
      </c>
      <c r="V115" s="159">
        <f t="shared" si="32"/>
        <v>0</v>
      </c>
    </row>
    <row r="116" spans="1:22" ht="29.25" customHeight="1" x14ac:dyDescent="0.25">
      <c r="A116" s="86">
        <v>14</v>
      </c>
      <c r="B116" s="86"/>
      <c r="C116" s="73">
        <v>7</v>
      </c>
      <c r="D116" s="73">
        <v>1</v>
      </c>
      <c r="E116" s="76">
        <v>0</v>
      </c>
      <c r="F116" s="76">
        <v>2</v>
      </c>
      <c r="G116" s="76">
        <v>0</v>
      </c>
      <c r="H116" s="76">
        <v>0</v>
      </c>
      <c r="I116" s="83" t="s">
        <v>85</v>
      </c>
      <c r="J116" s="159">
        <f t="shared" si="21"/>
        <v>0</v>
      </c>
      <c r="K116" s="159">
        <f>K117</f>
        <v>0</v>
      </c>
      <c r="L116" s="159">
        <f t="shared" si="32"/>
        <v>0</v>
      </c>
      <c r="M116" s="159">
        <f t="shared" si="32"/>
        <v>0</v>
      </c>
      <c r="N116" s="159">
        <f t="shared" si="32"/>
        <v>0</v>
      </c>
      <c r="O116" s="159">
        <f t="shared" si="32"/>
        <v>0</v>
      </c>
      <c r="P116" s="159">
        <f t="shared" si="32"/>
        <v>0</v>
      </c>
      <c r="Q116" s="159">
        <f t="shared" si="32"/>
        <v>0</v>
      </c>
      <c r="R116" s="159">
        <f t="shared" si="32"/>
        <v>0</v>
      </c>
      <c r="S116" s="159">
        <f t="shared" si="32"/>
        <v>0</v>
      </c>
      <c r="T116" s="159">
        <f t="shared" si="32"/>
        <v>0</v>
      </c>
      <c r="U116" s="159">
        <f t="shared" si="32"/>
        <v>0</v>
      </c>
      <c r="V116" s="159">
        <f t="shared" si="32"/>
        <v>0</v>
      </c>
    </row>
    <row r="117" spans="1:22" ht="33.75" customHeight="1" x14ac:dyDescent="0.25">
      <c r="A117" s="86">
        <v>14</v>
      </c>
      <c r="B117" s="86"/>
      <c r="C117" s="73">
        <v>7</v>
      </c>
      <c r="D117" s="73">
        <v>1</v>
      </c>
      <c r="E117" s="76">
        <v>0</v>
      </c>
      <c r="F117" s="76">
        <v>2</v>
      </c>
      <c r="G117" s="76">
        <v>0</v>
      </c>
      <c r="H117" s="76">
        <v>2</v>
      </c>
      <c r="I117" s="101" t="s">
        <v>232</v>
      </c>
      <c r="J117" s="169">
        <f t="shared" si="21"/>
        <v>0</v>
      </c>
      <c r="K117" s="170">
        <v>0</v>
      </c>
      <c r="L117" s="170">
        <v>0</v>
      </c>
      <c r="M117" s="170">
        <v>0</v>
      </c>
      <c r="N117" s="170">
        <v>0</v>
      </c>
      <c r="O117" s="170">
        <v>0</v>
      </c>
      <c r="P117" s="170">
        <v>0</v>
      </c>
      <c r="Q117" s="170">
        <v>0</v>
      </c>
      <c r="R117" s="170">
        <v>0</v>
      </c>
      <c r="S117" s="170">
        <v>0</v>
      </c>
      <c r="T117" s="170">
        <v>0</v>
      </c>
      <c r="U117" s="170">
        <v>0</v>
      </c>
      <c r="V117" s="170">
        <v>0</v>
      </c>
    </row>
    <row r="118" spans="1:22" ht="45" customHeight="1" x14ac:dyDescent="0.25">
      <c r="A118" s="86">
        <v>14</v>
      </c>
      <c r="B118" s="86"/>
      <c r="C118" s="73">
        <v>7</v>
      </c>
      <c r="D118" s="73">
        <v>2</v>
      </c>
      <c r="E118" s="76">
        <v>0</v>
      </c>
      <c r="F118" s="76">
        <v>0</v>
      </c>
      <c r="G118" s="76">
        <v>0</v>
      </c>
      <c r="H118" s="76">
        <v>0</v>
      </c>
      <c r="I118" s="83" t="s">
        <v>258</v>
      </c>
      <c r="J118" s="172">
        <f t="shared" si="21"/>
        <v>0</v>
      </c>
      <c r="K118" s="172">
        <f>K119</f>
        <v>0</v>
      </c>
      <c r="L118" s="172">
        <f t="shared" ref="L118:V118" si="33">L119</f>
        <v>0</v>
      </c>
      <c r="M118" s="172">
        <f t="shared" si="33"/>
        <v>0</v>
      </c>
      <c r="N118" s="172">
        <f t="shared" si="33"/>
        <v>0</v>
      </c>
      <c r="O118" s="172">
        <f t="shared" si="33"/>
        <v>0</v>
      </c>
      <c r="P118" s="172">
        <f t="shared" si="33"/>
        <v>0</v>
      </c>
      <c r="Q118" s="172">
        <f t="shared" si="33"/>
        <v>0</v>
      </c>
      <c r="R118" s="172">
        <f t="shared" si="33"/>
        <v>0</v>
      </c>
      <c r="S118" s="172">
        <f t="shared" si="33"/>
        <v>0</v>
      </c>
      <c r="T118" s="172">
        <f t="shared" si="33"/>
        <v>0</v>
      </c>
      <c r="U118" s="172">
        <f t="shared" si="33"/>
        <v>0</v>
      </c>
      <c r="V118" s="172">
        <f t="shared" si="33"/>
        <v>0</v>
      </c>
    </row>
    <row r="119" spans="1:22" ht="33.75" customHeight="1" x14ac:dyDescent="0.25">
      <c r="A119" s="86">
        <v>14</v>
      </c>
      <c r="B119" s="86"/>
      <c r="C119" s="73">
        <v>7</v>
      </c>
      <c r="D119" s="73">
        <v>2</v>
      </c>
      <c r="E119" s="76">
        <v>0</v>
      </c>
      <c r="F119" s="76">
        <v>2</v>
      </c>
      <c r="G119" s="76">
        <v>0</v>
      </c>
      <c r="H119" s="76">
        <v>0</v>
      </c>
      <c r="I119" s="101" t="s">
        <v>259</v>
      </c>
      <c r="J119" s="169">
        <f t="shared" si="21"/>
        <v>0</v>
      </c>
      <c r="K119" s="170">
        <v>0</v>
      </c>
      <c r="L119" s="170">
        <v>0</v>
      </c>
      <c r="M119" s="170">
        <v>0</v>
      </c>
      <c r="N119" s="170">
        <v>0</v>
      </c>
      <c r="O119" s="170">
        <v>0</v>
      </c>
      <c r="P119" s="170">
        <v>0</v>
      </c>
      <c r="Q119" s="170">
        <v>0</v>
      </c>
      <c r="R119" s="170">
        <v>0</v>
      </c>
      <c r="S119" s="170">
        <v>0</v>
      </c>
      <c r="T119" s="170">
        <v>0</v>
      </c>
      <c r="U119" s="170">
        <v>0</v>
      </c>
      <c r="V119" s="170">
        <v>0</v>
      </c>
    </row>
    <row r="120" spans="1:22" ht="45" customHeight="1" x14ac:dyDescent="0.25">
      <c r="A120" s="86">
        <v>14</v>
      </c>
      <c r="B120" s="86"/>
      <c r="C120" s="73">
        <v>7</v>
      </c>
      <c r="D120" s="73">
        <v>3</v>
      </c>
      <c r="E120" s="76">
        <v>0</v>
      </c>
      <c r="F120" s="76">
        <v>0</v>
      </c>
      <c r="G120" s="76">
        <v>0</v>
      </c>
      <c r="H120" s="76">
        <v>0</v>
      </c>
      <c r="I120" s="83" t="s">
        <v>260</v>
      </c>
      <c r="J120" s="172">
        <f t="shared" si="21"/>
        <v>1055003</v>
      </c>
      <c r="K120" s="172">
        <f>SUM(K121:K122)</f>
        <v>282228</v>
      </c>
      <c r="L120" s="172">
        <f t="shared" ref="L120:V120" si="34">SUM(L121:L122)</f>
        <v>150286</v>
      </c>
      <c r="M120" s="172">
        <f t="shared" si="34"/>
        <v>116283</v>
      </c>
      <c r="N120" s="172">
        <f t="shared" si="34"/>
        <v>77994</v>
      </c>
      <c r="O120" s="172">
        <f t="shared" si="34"/>
        <v>56545</v>
      </c>
      <c r="P120" s="172">
        <f t="shared" si="34"/>
        <v>51697</v>
      </c>
      <c r="Q120" s="172">
        <f t="shared" si="34"/>
        <v>55562</v>
      </c>
      <c r="R120" s="172">
        <f t="shared" si="34"/>
        <v>54367</v>
      </c>
      <c r="S120" s="172">
        <f t="shared" si="34"/>
        <v>53637</v>
      </c>
      <c r="T120" s="172">
        <f t="shared" si="34"/>
        <v>50717</v>
      </c>
      <c r="U120" s="172">
        <f t="shared" si="34"/>
        <v>48077</v>
      </c>
      <c r="V120" s="172">
        <f t="shared" si="34"/>
        <v>57610</v>
      </c>
    </row>
    <row r="121" spans="1:22" ht="33.75" customHeight="1" x14ac:dyDescent="0.25">
      <c r="A121" s="86">
        <v>14</v>
      </c>
      <c r="B121" s="86"/>
      <c r="C121" s="73">
        <v>7</v>
      </c>
      <c r="D121" s="73">
        <v>3</v>
      </c>
      <c r="E121" s="76">
        <v>0</v>
      </c>
      <c r="F121" s="76">
        <v>2</v>
      </c>
      <c r="G121" s="76">
        <v>0</v>
      </c>
      <c r="H121" s="76">
        <v>0</v>
      </c>
      <c r="I121" s="101" t="s">
        <v>261</v>
      </c>
      <c r="J121" s="169">
        <f t="shared" si="21"/>
        <v>1055003</v>
      </c>
      <c r="K121" s="177">
        <v>282228</v>
      </c>
      <c r="L121" s="177">
        <v>150286</v>
      </c>
      <c r="M121" s="177">
        <v>116283</v>
      </c>
      <c r="N121" s="177">
        <v>77994</v>
      </c>
      <c r="O121" s="177">
        <v>56545</v>
      </c>
      <c r="P121" s="177">
        <v>51697</v>
      </c>
      <c r="Q121" s="177">
        <v>55562</v>
      </c>
      <c r="R121" s="177">
        <v>54367</v>
      </c>
      <c r="S121" s="177">
        <v>53637</v>
      </c>
      <c r="T121" s="177">
        <v>50717</v>
      </c>
      <c r="U121" s="177">
        <v>48077</v>
      </c>
      <c r="V121" s="177">
        <v>57610</v>
      </c>
    </row>
    <row r="122" spans="1:22" ht="33.75" customHeight="1" x14ac:dyDescent="0.25">
      <c r="A122" s="86">
        <v>14</v>
      </c>
      <c r="B122" s="86"/>
      <c r="C122" s="73">
        <v>7</v>
      </c>
      <c r="D122" s="73">
        <v>3</v>
      </c>
      <c r="E122" s="76">
        <v>0</v>
      </c>
      <c r="F122" s="76">
        <v>4</v>
      </c>
      <c r="G122" s="76">
        <v>0</v>
      </c>
      <c r="H122" s="76">
        <v>0</v>
      </c>
      <c r="I122" s="101" t="s">
        <v>262</v>
      </c>
      <c r="J122" s="169">
        <f t="shared" si="21"/>
        <v>0</v>
      </c>
      <c r="K122" s="170">
        <v>0</v>
      </c>
      <c r="L122" s="170">
        <v>0</v>
      </c>
      <c r="M122" s="170">
        <v>0</v>
      </c>
      <c r="N122" s="170">
        <v>0</v>
      </c>
      <c r="O122" s="170">
        <v>0</v>
      </c>
      <c r="P122" s="170">
        <v>0</v>
      </c>
      <c r="Q122" s="170">
        <v>0</v>
      </c>
      <c r="R122" s="170">
        <v>0</v>
      </c>
      <c r="S122" s="170">
        <v>0</v>
      </c>
      <c r="T122" s="170">
        <v>0</v>
      </c>
      <c r="U122" s="170">
        <v>0</v>
      </c>
      <c r="V122" s="170">
        <v>0</v>
      </c>
    </row>
    <row r="123" spans="1:22" ht="19.5" customHeight="1" x14ac:dyDescent="0.25">
      <c r="A123" s="86">
        <v>14</v>
      </c>
      <c r="B123" s="86"/>
      <c r="C123" s="73">
        <v>7</v>
      </c>
      <c r="D123" s="74" t="s">
        <v>41</v>
      </c>
      <c r="E123" s="75" t="s">
        <v>9</v>
      </c>
      <c r="F123" s="76">
        <v>0</v>
      </c>
      <c r="G123" s="76">
        <v>0</v>
      </c>
      <c r="H123" s="76">
        <v>0</v>
      </c>
      <c r="I123" s="83" t="s">
        <v>263</v>
      </c>
      <c r="J123" s="172">
        <f t="shared" si="21"/>
        <v>0</v>
      </c>
      <c r="K123" s="172">
        <f>K124</f>
        <v>0</v>
      </c>
      <c r="L123" s="172">
        <f t="shared" ref="L123:V123" si="35">L124</f>
        <v>0</v>
      </c>
      <c r="M123" s="172">
        <f t="shared" si="35"/>
        <v>0</v>
      </c>
      <c r="N123" s="172">
        <f t="shared" si="35"/>
        <v>0</v>
      </c>
      <c r="O123" s="172">
        <f t="shared" si="35"/>
        <v>0</v>
      </c>
      <c r="P123" s="172">
        <f t="shared" si="35"/>
        <v>0</v>
      </c>
      <c r="Q123" s="172">
        <f t="shared" si="35"/>
        <v>0</v>
      </c>
      <c r="R123" s="172">
        <f t="shared" si="35"/>
        <v>0</v>
      </c>
      <c r="S123" s="172">
        <f t="shared" si="35"/>
        <v>0</v>
      </c>
      <c r="T123" s="172">
        <f t="shared" si="35"/>
        <v>0</v>
      </c>
      <c r="U123" s="172">
        <f t="shared" si="35"/>
        <v>0</v>
      </c>
      <c r="V123" s="172">
        <f t="shared" si="35"/>
        <v>0</v>
      </c>
    </row>
    <row r="124" spans="1:22" ht="35.25" customHeight="1" x14ac:dyDescent="0.25">
      <c r="A124" s="150">
        <v>14</v>
      </c>
      <c r="B124" s="150"/>
      <c r="C124" s="151">
        <v>7</v>
      </c>
      <c r="D124" s="155" t="s">
        <v>41</v>
      </c>
      <c r="E124" s="156" t="s">
        <v>9</v>
      </c>
      <c r="F124" s="152">
        <v>1</v>
      </c>
      <c r="G124" s="152">
        <v>0</v>
      </c>
      <c r="H124" s="152">
        <v>0</v>
      </c>
      <c r="I124" s="127" t="s">
        <v>324</v>
      </c>
      <c r="J124" s="174">
        <f t="shared" si="21"/>
        <v>0</v>
      </c>
      <c r="K124" s="177">
        <v>0</v>
      </c>
      <c r="L124" s="177">
        <v>0</v>
      </c>
      <c r="M124" s="177">
        <v>0</v>
      </c>
      <c r="N124" s="177">
        <v>0</v>
      </c>
      <c r="O124" s="177">
        <v>0</v>
      </c>
      <c r="P124" s="177">
        <v>0</v>
      </c>
      <c r="Q124" s="177">
        <v>0</v>
      </c>
      <c r="R124" s="177">
        <v>0</v>
      </c>
      <c r="S124" s="177">
        <v>0</v>
      </c>
      <c r="T124" s="177">
        <v>0</v>
      </c>
      <c r="U124" s="177">
        <v>0</v>
      </c>
      <c r="V124" s="177">
        <v>0</v>
      </c>
    </row>
    <row r="125" spans="1:22" ht="22.5" customHeight="1" x14ac:dyDescent="0.25">
      <c r="C125" s="73">
        <v>8</v>
      </c>
      <c r="D125" s="74" t="s">
        <v>9</v>
      </c>
      <c r="E125" s="75" t="s">
        <v>9</v>
      </c>
      <c r="F125" s="76">
        <v>0</v>
      </c>
      <c r="G125" s="76">
        <v>0</v>
      </c>
      <c r="H125" s="76">
        <v>0</v>
      </c>
      <c r="I125" s="83" t="s">
        <v>264</v>
      </c>
      <c r="J125" s="159">
        <f>SUM(K125:V125)</f>
        <v>90522678</v>
      </c>
      <c r="K125" s="159">
        <f>K128+K141+K146+K153+K158+K151</f>
        <v>7390996</v>
      </c>
      <c r="L125" s="159">
        <f t="shared" ref="L125:V125" si="36">L128+L141+L146+L153+L158+L151</f>
        <v>8595902</v>
      </c>
      <c r="M125" s="159">
        <f t="shared" si="36"/>
        <v>6873515</v>
      </c>
      <c r="N125" s="159">
        <f t="shared" si="36"/>
        <v>9187893</v>
      </c>
      <c r="O125" s="159">
        <f t="shared" si="36"/>
        <v>9200959</v>
      </c>
      <c r="P125" s="159">
        <f t="shared" si="36"/>
        <v>8986587</v>
      </c>
      <c r="Q125" s="159">
        <f t="shared" si="36"/>
        <v>8762869</v>
      </c>
      <c r="R125" s="159">
        <f t="shared" si="36"/>
        <v>8629521</v>
      </c>
      <c r="S125" s="159">
        <f t="shared" si="36"/>
        <v>7077490</v>
      </c>
      <c r="T125" s="159">
        <f t="shared" si="36"/>
        <v>6350706</v>
      </c>
      <c r="U125" s="159">
        <f t="shared" si="36"/>
        <v>4669706</v>
      </c>
      <c r="V125" s="159">
        <f t="shared" si="36"/>
        <v>4796534</v>
      </c>
    </row>
    <row r="126" spans="1:22" ht="15.75" customHeight="1" x14ac:dyDescent="0.25">
      <c r="A126" s="85">
        <v>1</v>
      </c>
      <c r="B126" s="119" t="s">
        <v>168</v>
      </c>
      <c r="D126" s="120"/>
      <c r="E126" s="120"/>
      <c r="F126" s="120"/>
      <c r="G126" s="120"/>
      <c r="H126" s="120"/>
      <c r="I126" s="129"/>
      <c r="J126" s="159">
        <f t="shared" si="21"/>
        <v>43561080</v>
      </c>
      <c r="K126" s="159">
        <f>K127+K140</f>
        <v>3648515</v>
      </c>
      <c r="L126" s="159">
        <f t="shared" ref="L126:V126" si="37">L127+L140</f>
        <v>4853421</v>
      </c>
      <c r="M126" s="159">
        <f t="shared" si="37"/>
        <v>3131034</v>
      </c>
      <c r="N126" s="159">
        <f t="shared" si="37"/>
        <v>4111360</v>
      </c>
      <c r="O126" s="159">
        <f t="shared" si="37"/>
        <v>4124426</v>
      </c>
      <c r="P126" s="159">
        <f t="shared" si="37"/>
        <v>3910054</v>
      </c>
      <c r="Q126" s="159">
        <f t="shared" si="37"/>
        <v>3686337</v>
      </c>
      <c r="R126" s="159">
        <f t="shared" si="37"/>
        <v>3552989</v>
      </c>
      <c r="S126" s="159">
        <f t="shared" si="37"/>
        <v>3335009</v>
      </c>
      <c r="T126" s="159">
        <f t="shared" si="37"/>
        <v>2608228</v>
      </c>
      <c r="U126" s="159">
        <f t="shared" si="37"/>
        <v>3236437</v>
      </c>
      <c r="V126" s="159">
        <f t="shared" si="37"/>
        <v>3363270</v>
      </c>
    </row>
    <row r="127" spans="1:22" ht="15.75" customHeight="1" x14ac:dyDescent="0.25">
      <c r="A127" s="85">
        <v>15</v>
      </c>
      <c r="B127" s="119" t="s">
        <v>171</v>
      </c>
      <c r="D127" s="120"/>
      <c r="E127" s="120"/>
      <c r="F127" s="120"/>
      <c r="G127" s="120"/>
      <c r="H127" s="120"/>
      <c r="I127" s="130"/>
      <c r="J127" s="159">
        <f t="shared" si="21"/>
        <v>43509559</v>
      </c>
      <c r="K127" s="159">
        <f>K128</f>
        <v>3643927</v>
      </c>
      <c r="L127" s="159">
        <f t="shared" ref="L127:V128" si="38">L128</f>
        <v>4850222</v>
      </c>
      <c r="M127" s="159">
        <f t="shared" si="38"/>
        <v>3125659</v>
      </c>
      <c r="N127" s="159">
        <f t="shared" si="38"/>
        <v>4107864</v>
      </c>
      <c r="O127" s="159">
        <f t="shared" si="38"/>
        <v>4119241</v>
      </c>
      <c r="P127" s="159">
        <f t="shared" si="38"/>
        <v>3905793</v>
      </c>
      <c r="Q127" s="159">
        <f t="shared" si="38"/>
        <v>3683749</v>
      </c>
      <c r="R127" s="159">
        <f t="shared" si="38"/>
        <v>3548427</v>
      </c>
      <c r="S127" s="159">
        <f t="shared" si="38"/>
        <v>3330862</v>
      </c>
      <c r="T127" s="159">
        <f t="shared" si="38"/>
        <v>2604009</v>
      </c>
      <c r="U127" s="159">
        <f t="shared" si="38"/>
        <v>3232814</v>
      </c>
      <c r="V127" s="159">
        <f t="shared" si="38"/>
        <v>3356992</v>
      </c>
    </row>
    <row r="128" spans="1:22" ht="15.75" customHeight="1" x14ac:dyDescent="0.25">
      <c r="A128" s="86">
        <v>15</v>
      </c>
      <c r="B128" s="86"/>
      <c r="C128" s="73">
        <v>8</v>
      </c>
      <c r="D128" s="73">
        <v>1</v>
      </c>
      <c r="E128" s="76">
        <v>0</v>
      </c>
      <c r="F128" s="76">
        <v>0</v>
      </c>
      <c r="G128" s="76">
        <v>0</v>
      </c>
      <c r="H128" s="76">
        <v>0</v>
      </c>
      <c r="I128" s="83" t="s">
        <v>88</v>
      </c>
      <c r="J128" s="172">
        <f t="shared" si="21"/>
        <v>43509559</v>
      </c>
      <c r="K128" s="172">
        <f>K129</f>
        <v>3643927</v>
      </c>
      <c r="L128" s="172">
        <f t="shared" si="38"/>
        <v>4850222</v>
      </c>
      <c r="M128" s="172">
        <f t="shared" si="38"/>
        <v>3125659</v>
      </c>
      <c r="N128" s="172">
        <f t="shared" si="38"/>
        <v>4107864</v>
      </c>
      <c r="O128" s="172">
        <f t="shared" si="38"/>
        <v>4119241</v>
      </c>
      <c r="P128" s="172">
        <f t="shared" si="38"/>
        <v>3905793</v>
      </c>
      <c r="Q128" s="172">
        <f t="shared" si="38"/>
        <v>3683749</v>
      </c>
      <c r="R128" s="172">
        <f t="shared" si="38"/>
        <v>3548427</v>
      </c>
      <c r="S128" s="172">
        <f t="shared" si="38"/>
        <v>3330862</v>
      </c>
      <c r="T128" s="172">
        <f t="shared" si="38"/>
        <v>2604009</v>
      </c>
      <c r="U128" s="172">
        <f t="shared" si="38"/>
        <v>3232814</v>
      </c>
      <c r="V128" s="172">
        <f t="shared" si="38"/>
        <v>3356992</v>
      </c>
    </row>
    <row r="129" spans="1:36" ht="15.75" customHeight="1" x14ac:dyDescent="0.25">
      <c r="A129" s="86">
        <v>15</v>
      </c>
      <c r="B129" s="86"/>
      <c r="C129" s="73">
        <v>8</v>
      </c>
      <c r="D129" s="73">
        <v>1</v>
      </c>
      <c r="E129" s="76">
        <v>0</v>
      </c>
      <c r="F129" s="76">
        <v>1</v>
      </c>
      <c r="G129" s="76">
        <v>0</v>
      </c>
      <c r="H129" s="76">
        <v>0</v>
      </c>
      <c r="I129" s="83" t="s">
        <v>163</v>
      </c>
      <c r="J129" s="159">
        <f t="shared" si="21"/>
        <v>43509559</v>
      </c>
      <c r="K129" s="159">
        <f>SUM(K130:K139)</f>
        <v>3643927</v>
      </c>
      <c r="L129" s="159">
        <f t="shared" ref="L129:V129" si="39">SUM(L130:L139)</f>
        <v>4850222</v>
      </c>
      <c r="M129" s="159">
        <f t="shared" si="39"/>
        <v>3125659</v>
      </c>
      <c r="N129" s="159">
        <f t="shared" si="39"/>
        <v>4107864</v>
      </c>
      <c r="O129" s="159">
        <f t="shared" si="39"/>
        <v>4119241</v>
      </c>
      <c r="P129" s="159">
        <f t="shared" si="39"/>
        <v>3905793</v>
      </c>
      <c r="Q129" s="159">
        <f t="shared" si="39"/>
        <v>3683749</v>
      </c>
      <c r="R129" s="159">
        <f t="shared" si="39"/>
        <v>3548427</v>
      </c>
      <c r="S129" s="159">
        <f t="shared" si="39"/>
        <v>3330862</v>
      </c>
      <c r="T129" s="159">
        <f t="shared" si="39"/>
        <v>2604009</v>
      </c>
      <c r="U129" s="159">
        <f t="shared" si="39"/>
        <v>3232814</v>
      </c>
      <c r="V129" s="159">
        <f t="shared" si="39"/>
        <v>3356992</v>
      </c>
    </row>
    <row r="130" spans="1:36" ht="15.75" customHeight="1" x14ac:dyDescent="0.25">
      <c r="A130" s="150">
        <v>15</v>
      </c>
      <c r="B130" s="150"/>
      <c r="C130" s="151">
        <v>8</v>
      </c>
      <c r="D130" s="151">
        <v>1</v>
      </c>
      <c r="E130" s="152">
        <v>0</v>
      </c>
      <c r="F130" s="152">
        <v>1</v>
      </c>
      <c r="G130" s="152">
        <v>0</v>
      </c>
      <c r="H130" s="152">
        <v>1</v>
      </c>
      <c r="I130" s="127" t="s">
        <v>89</v>
      </c>
      <c r="J130" s="186">
        <f>SUM(K130:V130)</f>
        <v>29607110</v>
      </c>
      <c r="K130" s="177">
        <v>2417796</v>
      </c>
      <c r="L130" s="178">
        <v>3425120</v>
      </c>
      <c r="M130" s="178">
        <v>2136300</v>
      </c>
      <c r="N130" s="178">
        <v>2736264</v>
      </c>
      <c r="O130" s="178">
        <v>2911273</v>
      </c>
      <c r="P130" s="178">
        <v>2751786</v>
      </c>
      <c r="Q130" s="178">
        <v>2369853</v>
      </c>
      <c r="R130" s="178">
        <v>2463823</v>
      </c>
      <c r="S130" s="178">
        <v>2287461</v>
      </c>
      <c r="T130" s="178">
        <v>1607659</v>
      </c>
      <c r="U130" s="178">
        <v>2210048</v>
      </c>
      <c r="V130" s="178">
        <v>2289727</v>
      </c>
      <c r="X130" s="177">
        <v>2417796</v>
      </c>
      <c r="Y130" s="177">
        <v>3425120</v>
      </c>
      <c r="Z130" s="177">
        <v>2136300</v>
      </c>
      <c r="AA130" s="177">
        <v>2736264</v>
      </c>
      <c r="AB130" s="177">
        <v>2911273</v>
      </c>
      <c r="AC130" s="177">
        <v>2751786</v>
      </c>
      <c r="AD130" s="177">
        <v>2369853</v>
      </c>
      <c r="AE130" s="177">
        <v>2463823</v>
      </c>
      <c r="AF130" s="177">
        <v>2287461</v>
      </c>
      <c r="AG130" s="177">
        <v>1607659</v>
      </c>
      <c r="AH130" s="177">
        <v>2210048</v>
      </c>
      <c r="AI130" s="177">
        <v>2289727</v>
      </c>
      <c r="AJ130" s="181">
        <f>SUM(X130:AI130)</f>
        <v>29607110</v>
      </c>
    </row>
    <row r="131" spans="1:36" ht="15.75" customHeight="1" x14ac:dyDescent="0.25">
      <c r="A131" s="150">
        <v>15</v>
      </c>
      <c r="B131" s="150"/>
      <c r="C131" s="151">
        <v>8</v>
      </c>
      <c r="D131" s="151">
        <v>1</v>
      </c>
      <c r="E131" s="152">
        <v>0</v>
      </c>
      <c r="F131" s="152">
        <v>1</v>
      </c>
      <c r="G131" s="152">
        <v>0</v>
      </c>
      <c r="H131" s="152">
        <v>2</v>
      </c>
      <c r="I131" s="127" t="s">
        <v>90</v>
      </c>
      <c r="J131" s="186">
        <f t="shared" si="21"/>
        <v>8136337</v>
      </c>
      <c r="K131" s="183">
        <v>664439</v>
      </c>
      <c r="L131" s="184">
        <v>941773</v>
      </c>
      <c r="M131" s="184">
        <v>586939</v>
      </c>
      <c r="N131" s="184">
        <v>752119</v>
      </c>
      <c r="O131" s="184">
        <v>800302</v>
      </c>
      <c r="P131" s="184">
        <v>756393</v>
      </c>
      <c r="Q131" s="184">
        <v>651181</v>
      </c>
      <c r="R131" s="184">
        <v>677053</v>
      </c>
      <c r="S131" s="184">
        <v>628497</v>
      </c>
      <c r="T131" s="184">
        <v>441336</v>
      </c>
      <c r="U131" s="184">
        <v>607184</v>
      </c>
      <c r="V131" s="184">
        <v>629121</v>
      </c>
      <c r="X131" s="177">
        <v>664439</v>
      </c>
      <c r="Y131" s="177">
        <v>941773</v>
      </c>
      <c r="Z131" s="177">
        <v>586939</v>
      </c>
      <c r="AA131" s="177">
        <v>752119</v>
      </c>
      <c r="AB131" s="177">
        <v>800302</v>
      </c>
      <c r="AC131" s="177">
        <v>756393</v>
      </c>
      <c r="AD131" s="177">
        <v>651181</v>
      </c>
      <c r="AE131" s="177">
        <v>677053</v>
      </c>
      <c r="AF131" s="177">
        <v>628497</v>
      </c>
      <c r="AG131" s="177">
        <v>441336</v>
      </c>
      <c r="AH131" s="177">
        <v>607184</v>
      </c>
      <c r="AI131" s="177">
        <v>629121</v>
      </c>
      <c r="AJ131" s="181">
        <f t="shared" ref="AJ131:AJ139" si="40">SUM(X131:AI131)</f>
        <v>8136337</v>
      </c>
    </row>
    <row r="132" spans="1:36" ht="48" customHeight="1" x14ac:dyDescent="0.25">
      <c r="A132" s="150">
        <v>15</v>
      </c>
      <c r="B132" s="150"/>
      <c r="C132" s="151">
        <v>8</v>
      </c>
      <c r="D132" s="151">
        <v>1</v>
      </c>
      <c r="E132" s="152">
        <v>0</v>
      </c>
      <c r="F132" s="152">
        <v>1</v>
      </c>
      <c r="G132" s="152">
        <v>0</v>
      </c>
      <c r="H132" s="152">
        <v>3</v>
      </c>
      <c r="I132" s="127" t="s">
        <v>164</v>
      </c>
      <c r="J132" s="186">
        <f t="shared" si="21"/>
        <v>1191589</v>
      </c>
      <c r="K132" s="183">
        <v>97657</v>
      </c>
      <c r="L132" s="184">
        <v>98035</v>
      </c>
      <c r="M132" s="184">
        <v>105120</v>
      </c>
      <c r="N132" s="184">
        <v>102180</v>
      </c>
      <c r="O132" s="184">
        <v>96007</v>
      </c>
      <c r="P132" s="184">
        <v>97417</v>
      </c>
      <c r="Q132" s="184">
        <v>102881</v>
      </c>
      <c r="R132" s="184">
        <v>95139</v>
      </c>
      <c r="S132" s="184">
        <v>98595</v>
      </c>
      <c r="T132" s="184">
        <v>101368</v>
      </c>
      <c r="U132" s="184">
        <v>98595</v>
      </c>
      <c r="V132" s="184">
        <v>98595</v>
      </c>
      <c r="X132" s="177">
        <v>97657</v>
      </c>
      <c r="Y132" s="177">
        <v>98035</v>
      </c>
      <c r="Z132" s="177">
        <v>105120</v>
      </c>
      <c r="AA132" s="177">
        <v>102180</v>
      </c>
      <c r="AB132" s="177">
        <v>96007</v>
      </c>
      <c r="AC132" s="177">
        <v>97417</v>
      </c>
      <c r="AD132" s="177">
        <v>102881</v>
      </c>
      <c r="AE132" s="177">
        <v>95139</v>
      </c>
      <c r="AF132" s="177">
        <v>98595</v>
      </c>
      <c r="AG132" s="177">
        <v>101368</v>
      </c>
      <c r="AH132" s="177">
        <v>98595</v>
      </c>
      <c r="AI132" s="177">
        <v>98595</v>
      </c>
      <c r="AJ132" s="181">
        <f t="shared" si="40"/>
        <v>1191589</v>
      </c>
    </row>
    <row r="133" spans="1:36" ht="33.75" customHeight="1" x14ac:dyDescent="0.25">
      <c r="A133" s="150">
        <v>15</v>
      </c>
      <c r="B133" s="150"/>
      <c r="C133" s="151">
        <v>8</v>
      </c>
      <c r="D133" s="151">
        <v>1</v>
      </c>
      <c r="E133" s="152">
        <v>0</v>
      </c>
      <c r="F133" s="152">
        <v>1</v>
      </c>
      <c r="G133" s="152">
        <v>0</v>
      </c>
      <c r="H133" s="152">
        <v>4</v>
      </c>
      <c r="I133" s="127" t="s">
        <v>165</v>
      </c>
      <c r="J133" s="186">
        <f t="shared" si="21"/>
        <v>89931</v>
      </c>
      <c r="K133" s="183">
        <v>7497</v>
      </c>
      <c r="L133" s="184">
        <v>7494</v>
      </c>
      <c r="M133" s="184">
        <v>7494</v>
      </c>
      <c r="N133" s="184">
        <v>7494</v>
      </c>
      <c r="O133" s="184">
        <v>7494</v>
      </c>
      <c r="P133" s="184">
        <v>7494</v>
      </c>
      <c r="Q133" s="184">
        <v>7494</v>
      </c>
      <c r="R133" s="184">
        <v>7494</v>
      </c>
      <c r="S133" s="184">
        <v>7494</v>
      </c>
      <c r="T133" s="184">
        <v>7494</v>
      </c>
      <c r="U133" s="184">
        <v>7494</v>
      </c>
      <c r="V133" s="184">
        <v>7494</v>
      </c>
      <c r="X133" s="177">
        <v>7497</v>
      </c>
      <c r="Y133" s="177">
        <v>7494</v>
      </c>
      <c r="Z133" s="177">
        <v>7494</v>
      </c>
      <c r="AA133" s="177">
        <v>7494</v>
      </c>
      <c r="AB133" s="177">
        <v>7494</v>
      </c>
      <c r="AC133" s="177">
        <v>7494</v>
      </c>
      <c r="AD133" s="177">
        <v>7494</v>
      </c>
      <c r="AE133" s="177">
        <v>7494</v>
      </c>
      <c r="AF133" s="177">
        <v>7494</v>
      </c>
      <c r="AG133" s="177">
        <v>7494</v>
      </c>
      <c r="AH133" s="177">
        <v>7494</v>
      </c>
      <c r="AI133" s="177">
        <v>7494</v>
      </c>
      <c r="AJ133" s="181">
        <f t="shared" si="40"/>
        <v>89931</v>
      </c>
    </row>
    <row r="134" spans="1:36" ht="30" customHeight="1" x14ac:dyDescent="0.25">
      <c r="A134" s="150">
        <v>15</v>
      </c>
      <c r="B134" s="150"/>
      <c r="C134" s="151">
        <v>8</v>
      </c>
      <c r="D134" s="151">
        <v>1</v>
      </c>
      <c r="E134" s="152">
        <v>0</v>
      </c>
      <c r="F134" s="152">
        <v>1</v>
      </c>
      <c r="G134" s="152">
        <v>0</v>
      </c>
      <c r="H134" s="152">
        <v>5</v>
      </c>
      <c r="I134" s="127" t="s">
        <v>321</v>
      </c>
      <c r="J134" s="186">
        <f t="shared" si="21"/>
        <v>739731</v>
      </c>
      <c r="K134" s="183">
        <v>55094</v>
      </c>
      <c r="L134" s="184">
        <v>120589</v>
      </c>
      <c r="M134" s="184">
        <v>49611</v>
      </c>
      <c r="N134" s="184">
        <v>47572</v>
      </c>
      <c r="O134" s="184">
        <v>53275</v>
      </c>
      <c r="P134" s="184">
        <v>54340</v>
      </c>
      <c r="Q134" s="184">
        <v>57041</v>
      </c>
      <c r="R134" s="184">
        <v>61374</v>
      </c>
      <c r="S134" s="184">
        <v>63471</v>
      </c>
      <c r="T134" s="184">
        <v>61148</v>
      </c>
      <c r="U134" s="184">
        <v>58180</v>
      </c>
      <c r="V134" s="184">
        <v>58036</v>
      </c>
      <c r="X134" s="177">
        <v>55094</v>
      </c>
      <c r="Y134" s="177">
        <v>120589</v>
      </c>
      <c r="Z134" s="177">
        <v>49611</v>
      </c>
      <c r="AA134" s="177">
        <v>47572</v>
      </c>
      <c r="AB134" s="177">
        <v>53275</v>
      </c>
      <c r="AC134" s="177">
        <v>54340</v>
      </c>
      <c r="AD134" s="177">
        <v>57041</v>
      </c>
      <c r="AE134" s="177">
        <v>61374</v>
      </c>
      <c r="AF134" s="177">
        <v>63471</v>
      </c>
      <c r="AG134" s="177">
        <v>61148</v>
      </c>
      <c r="AH134" s="177">
        <v>58180</v>
      </c>
      <c r="AI134" s="177">
        <v>58036</v>
      </c>
      <c r="AJ134" s="181">
        <f t="shared" si="40"/>
        <v>739731</v>
      </c>
    </row>
    <row r="135" spans="1:36" ht="26.25" customHeight="1" x14ac:dyDescent="0.25">
      <c r="A135" s="150">
        <v>15</v>
      </c>
      <c r="B135" s="150"/>
      <c r="C135" s="151">
        <v>8</v>
      </c>
      <c r="D135" s="151">
        <v>1</v>
      </c>
      <c r="E135" s="152">
        <v>0</v>
      </c>
      <c r="F135" s="152">
        <v>1</v>
      </c>
      <c r="G135" s="152">
        <v>0</v>
      </c>
      <c r="H135" s="152">
        <v>6</v>
      </c>
      <c r="I135" s="127" t="s">
        <v>320</v>
      </c>
      <c r="J135" s="186">
        <f t="shared" si="21"/>
        <v>449218</v>
      </c>
      <c r="K135" s="183">
        <v>41272</v>
      </c>
      <c r="L135" s="184">
        <v>47763</v>
      </c>
      <c r="M135" s="184">
        <v>38169</v>
      </c>
      <c r="N135" s="184">
        <v>34867</v>
      </c>
      <c r="O135" s="184">
        <v>37373</v>
      </c>
      <c r="P135" s="184">
        <v>31460</v>
      </c>
      <c r="Q135" s="184">
        <v>34284</v>
      </c>
      <c r="R135" s="184">
        <v>36510</v>
      </c>
      <c r="S135" s="184">
        <v>35457</v>
      </c>
      <c r="T135" s="184">
        <v>36562</v>
      </c>
      <c r="U135" s="184">
        <v>36641</v>
      </c>
      <c r="V135" s="184">
        <v>38860</v>
      </c>
      <c r="X135" s="177">
        <v>41272</v>
      </c>
      <c r="Y135" s="177">
        <v>47763</v>
      </c>
      <c r="Z135" s="177">
        <v>38169</v>
      </c>
      <c r="AA135" s="177">
        <v>34867</v>
      </c>
      <c r="AB135" s="177">
        <v>37373</v>
      </c>
      <c r="AC135" s="177">
        <v>31460</v>
      </c>
      <c r="AD135" s="177">
        <v>34284</v>
      </c>
      <c r="AE135" s="177">
        <v>36510</v>
      </c>
      <c r="AF135" s="177">
        <v>35457</v>
      </c>
      <c r="AG135" s="177">
        <v>36562</v>
      </c>
      <c r="AH135" s="177">
        <v>36641</v>
      </c>
      <c r="AI135" s="177">
        <v>38860</v>
      </c>
      <c r="AJ135" s="181">
        <f t="shared" si="40"/>
        <v>449218</v>
      </c>
    </row>
    <row r="136" spans="1:36" ht="33" customHeight="1" x14ac:dyDescent="0.25">
      <c r="A136" s="150">
        <v>15</v>
      </c>
      <c r="B136" s="150"/>
      <c r="C136" s="151">
        <v>8</v>
      </c>
      <c r="D136" s="151">
        <v>1</v>
      </c>
      <c r="E136" s="152">
        <v>0</v>
      </c>
      <c r="F136" s="152">
        <v>1</v>
      </c>
      <c r="G136" s="152">
        <v>0</v>
      </c>
      <c r="H136" s="152">
        <v>7</v>
      </c>
      <c r="I136" s="182" t="s">
        <v>159</v>
      </c>
      <c r="J136" s="186">
        <f t="shared" si="21"/>
        <v>1419200</v>
      </c>
      <c r="K136" s="183">
        <v>196393</v>
      </c>
      <c r="L136" s="184">
        <v>54476</v>
      </c>
      <c r="M136" s="184">
        <v>54476</v>
      </c>
      <c r="N136" s="184">
        <v>290515</v>
      </c>
      <c r="O136" s="184">
        <v>54476</v>
      </c>
      <c r="P136" s="184">
        <v>54476</v>
      </c>
      <c r="Q136" s="184">
        <v>302625</v>
      </c>
      <c r="R136" s="184">
        <v>54476</v>
      </c>
      <c r="S136" s="184">
        <v>54476</v>
      </c>
      <c r="T136" s="184">
        <v>193859</v>
      </c>
      <c r="U136" s="184">
        <v>54476</v>
      </c>
      <c r="V136" s="184">
        <v>54476</v>
      </c>
      <c r="X136" s="177">
        <v>196393</v>
      </c>
      <c r="Y136" s="177">
        <v>54476</v>
      </c>
      <c r="Z136" s="177">
        <v>54476</v>
      </c>
      <c r="AA136" s="177">
        <v>290515</v>
      </c>
      <c r="AB136" s="177">
        <v>54476</v>
      </c>
      <c r="AC136" s="177">
        <v>54476</v>
      </c>
      <c r="AD136" s="177">
        <v>302625</v>
      </c>
      <c r="AE136" s="177">
        <v>54476</v>
      </c>
      <c r="AF136" s="177">
        <v>54476</v>
      </c>
      <c r="AG136" s="177">
        <v>193859</v>
      </c>
      <c r="AH136" s="177">
        <v>54476</v>
      </c>
      <c r="AI136" s="177">
        <v>54476</v>
      </c>
      <c r="AJ136" s="181">
        <f t="shared" si="40"/>
        <v>1419200</v>
      </c>
    </row>
    <row r="137" spans="1:36" ht="15.75" customHeight="1" x14ac:dyDescent="0.25">
      <c r="A137" s="150">
        <v>15</v>
      </c>
      <c r="B137" s="150"/>
      <c r="C137" s="151">
        <v>8</v>
      </c>
      <c r="D137" s="151">
        <v>1</v>
      </c>
      <c r="E137" s="152">
        <v>0</v>
      </c>
      <c r="F137" s="152">
        <v>1</v>
      </c>
      <c r="G137" s="152">
        <v>0</v>
      </c>
      <c r="H137" s="152">
        <v>8</v>
      </c>
      <c r="I137" s="127" t="s">
        <v>328</v>
      </c>
      <c r="J137" s="186">
        <f t="shared" si="21"/>
        <v>589759</v>
      </c>
      <c r="K137" s="183">
        <v>52736</v>
      </c>
      <c r="L137" s="184">
        <v>49816</v>
      </c>
      <c r="M137" s="184">
        <v>47387</v>
      </c>
      <c r="N137" s="184">
        <v>43869</v>
      </c>
      <c r="O137" s="184">
        <v>50705</v>
      </c>
      <c r="P137" s="184">
        <v>49003</v>
      </c>
      <c r="Q137" s="184">
        <v>50785</v>
      </c>
      <c r="R137" s="184">
        <v>48865</v>
      </c>
      <c r="S137" s="184">
        <v>49807</v>
      </c>
      <c r="T137" s="184">
        <v>49712</v>
      </c>
      <c r="U137" s="184">
        <v>47681</v>
      </c>
      <c r="V137" s="184">
        <v>49393</v>
      </c>
      <c r="X137" s="177">
        <v>52736</v>
      </c>
      <c r="Y137" s="177">
        <v>49816</v>
      </c>
      <c r="Z137" s="177">
        <v>47387</v>
      </c>
      <c r="AA137" s="177">
        <v>43869</v>
      </c>
      <c r="AB137" s="177">
        <v>50705</v>
      </c>
      <c r="AC137" s="177">
        <v>49003</v>
      </c>
      <c r="AD137" s="177">
        <v>50785</v>
      </c>
      <c r="AE137" s="177">
        <v>48865</v>
      </c>
      <c r="AF137" s="177">
        <v>49807</v>
      </c>
      <c r="AG137" s="177">
        <v>49712</v>
      </c>
      <c r="AH137" s="177">
        <v>47681</v>
      </c>
      <c r="AI137" s="177">
        <v>49393</v>
      </c>
      <c r="AJ137" s="181">
        <f t="shared" si="40"/>
        <v>589759</v>
      </c>
    </row>
    <row r="138" spans="1:36" ht="41.25" customHeight="1" x14ac:dyDescent="0.25">
      <c r="A138" s="150">
        <v>15</v>
      </c>
      <c r="B138" s="150"/>
      <c r="C138" s="151">
        <v>8</v>
      </c>
      <c r="D138" s="151">
        <v>1</v>
      </c>
      <c r="E138" s="152">
        <v>0</v>
      </c>
      <c r="F138" s="152">
        <v>1</v>
      </c>
      <c r="G138" s="152">
        <v>0</v>
      </c>
      <c r="H138" s="152">
        <v>9</v>
      </c>
      <c r="I138" s="127" t="s">
        <v>322</v>
      </c>
      <c r="J138" s="186">
        <f>SUM(K138:V138)</f>
        <v>1199889</v>
      </c>
      <c r="K138" s="183">
        <v>107297</v>
      </c>
      <c r="L138" s="184">
        <v>101352</v>
      </c>
      <c r="M138" s="184">
        <v>96411</v>
      </c>
      <c r="N138" s="184">
        <v>89254</v>
      </c>
      <c r="O138" s="184">
        <v>103161</v>
      </c>
      <c r="P138" s="184">
        <v>99699</v>
      </c>
      <c r="Q138" s="184">
        <v>103324</v>
      </c>
      <c r="R138" s="184">
        <v>99417</v>
      </c>
      <c r="S138" s="184">
        <v>101333</v>
      </c>
      <c r="T138" s="184">
        <v>101141</v>
      </c>
      <c r="U138" s="184">
        <v>97008</v>
      </c>
      <c r="V138" s="184">
        <v>100492</v>
      </c>
      <c r="X138" s="177">
        <v>107297</v>
      </c>
      <c r="Y138" s="177">
        <v>101352</v>
      </c>
      <c r="Z138" s="177">
        <v>96411</v>
      </c>
      <c r="AA138" s="177">
        <v>89254</v>
      </c>
      <c r="AB138" s="177">
        <v>103161</v>
      </c>
      <c r="AC138" s="177">
        <v>99699</v>
      </c>
      <c r="AD138" s="177">
        <v>103324</v>
      </c>
      <c r="AE138" s="177">
        <v>99417</v>
      </c>
      <c r="AF138" s="177">
        <v>101333</v>
      </c>
      <c r="AG138" s="177">
        <v>101141</v>
      </c>
      <c r="AH138" s="177">
        <v>97008</v>
      </c>
      <c r="AI138" s="177">
        <v>100492</v>
      </c>
      <c r="AJ138" s="181">
        <f t="shared" si="40"/>
        <v>1199889</v>
      </c>
    </row>
    <row r="139" spans="1:36" ht="36.75" customHeight="1" x14ac:dyDescent="0.25">
      <c r="A139" s="150">
        <v>15</v>
      </c>
      <c r="B139" s="150"/>
      <c r="C139" s="151">
        <v>8</v>
      </c>
      <c r="D139" s="151">
        <v>1</v>
      </c>
      <c r="E139" s="152">
        <v>0</v>
      </c>
      <c r="F139" s="152">
        <v>1</v>
      </c>
      <c r="G139" s="152">
        <v>1</v>
      </c>
      <c r="H139" s="152">
        <v>0</v>
      </c>
      <c r="I139" s="127" t="s">
        <v>327</v>
      </c>
      <c r="J139" s="186">
        <f>SUM(K139:V139)</f>
        <v>86795</v>
      </c>
      <c r="K139" s="183">
        <v>3746</v>
      </c>
      <c r="L139" s="184">
        <v>3804</v>
      </c>
      <c r="M139" s="184">
        <v>3752</v>
      </c>
      <c r="N139" s="184">
        <v>3730</v>
      </c>
      <c r="O139" s="184">
        <v>5175</v>
      </c>
      <c r="P139" s="184">
        <v>3725</v>
      </c>
      <c r="Q139" s="184">
        <v>4281</v>
      </c>
      <c r="R139" s="184">
        <v>4276</v>
      </c>
      <c r="S139" s="184">
        <v>4271</v>
      </c>
      <c r="T139" s="184">
        <v>3730</v>
      </c>
      <c r="U139" s="184">
        <v>15507</v>
      </c>
      <c r="V139" s="184">
        <v>30798</v>
      </c>
      <c r="X139" s="177">
        <v>3746</v>
      </c>
      <c r="Y139" s="177">
        <v>3804</v>
      </c>
      <c r="Z139" s="177">
        <v>3752</v>
      </c>
      <c r="AA139" s="177">
        <v>3730</v>
      </c>
      <c r="AB139" s="177">
        <v>5175</v>
      </c>
      <c r="AC139" s="177">
        <v>3725</v>
      </c>
      <c r="AD139" s="177">
        <v>4281</v>
      </c>
      <c r="AE139" s="177">
        <v>4276</v>
      </c>
      <c r="AF139" s="177">
        <v>4271</v>
      </c>
      <c r="AG139" s="177">
        <v>3730</v>
      </c>
      <c r="AH139" s="177">
        <v>15507</v>
      </c>
      <c r="AI139" s="177">
        <v>30798</v>
      </c>
      <c r="AJ139" s="181">
        <f t="shared" si="40"/>
        <v>86795</v>
      </c>
    </row>
    <row r="140" spans="1:36" ht="20.25" customHeight="1" x14ac:dyDescent="0.25">
      <c r="A140" s="84">
        <v>16</v>
      </c>
      <c r="B140" s="225" t="s">
        <v>172</v>
      </c>
      <c r="C140" s="226"/>
      <c r="D140" s="226"/>
      <c r="E140" s="226"/>
      <c r="F140" s="226"/>
      <c r="G140" s="226"/>
      <c r="H140" s="226"/>
      <c r="I140" s="226"/>
      <c r="J140" s="159">
        <f t="shared" ref="J140:J172" si="41">SUM(K140:V140)</f>
        <v>51521</v>
      </c>
      <c r="K140" s="159">
        <f>K141</f>
        <v>4588</v>
      </c>
      <c r="L140" s="159">
        <f t="shared" ref="L140:V140" si="42">L141</f>
        <v>3199</v>
      </c>
      <c r="M140" s="159">
        <f t="shared" si="42"/>
        <v>5375</v>
      </c>
      <c r="N140" s="159">
        <f t="shared" si="42"/>
        <v>3496</v>
      </c>
      <c r="O140" s="159">
        <f t="shared" si="42"/>
        <v>5185</v>
      </c>
      <c r="P140" s="159">
        <f t="shared" si="42"/>
        <v>4261</v>
      </c>
      <c r="Q140" s="159">
        <f t="shared" si="42"/>
        <v>2588</v>
      </c>
      <c r="R140" s="159">
        <f t="shared" si="42"/>
        <v>4562</v>
      </c>
      <c r="S140" s="159">
        <f t="shared" si="42"/>
        <v>4147</v>
      </c>
      <c r="T140" s="159">
        <f t="shared" si="42"/>
        <v>4219</v>
      </c>
      <c r="U140" s="159">
        <f t="shared" si="42"/>
        <v>3623</v>
      </c>
      <c r="V140" s="159">
        <f t="shared" si="42"/>
        <v>6278</v>
      </c>
    </row>
    <row r="141" spans="1:36" ht="34.5" customHeight="1" x14ac:dyDescent="0.25">
      <c r="A141" s="86">
        <v>16</v>
      </c>
      <c r="B141" s="150"/>
      <c r="C141" s="151">
        <v>8</v>
      </c>
      <c r="D141" s="151">
        <v>1</v>
      </c>
      <c r="E141" s="152">
        <v>0</v>
      </c>
      <c r="F141" s="152">
        <v>2</v>
      </c>
      <c r="G141" s="150">
        <v>0</v>
      </c>
      <c r="H141" s="152">
        <v>0</v>
      </c>
      <c r="I141" s="154" t="s">
        <v>265</v>
      </c>
      <c r="J141" s="159">
        <f t="shared" ref="J141:J146" si="43">SUM(K141:V141)</f>
        <v>51521</v>
      </c>
      <c r="K141" s="159">
        <f>SUM(K142:K143)</f>
        <v>4588</v>
      </c>
      <c r="L141" s="159">
        <f t="shared" ref="L141:V141" si="44">SUM(L142:L143)</f>
        <v>3199</v>
      </c>
      <c r="M141" s="159">
        <f t="shared" si="44"/>
        <v>5375</v>
      </c>
      <c r="N141" s="159">
        <f t="shared" si="44"/>
        <v>3496</v>
      </c>
      <c r="O141" s="159">
        <f t="shared" si="44"/>
        <v>5185</v>
      </c>
      <c r="P141" s="159">
        <f t="shared" si="44"/>
        <v>4261</v>
      </c>
      <c r="Q141" s="159">
        <f t="shared" si="44"/>
        <v>2588</v>
      </c>
      <c r="R141" s="159">
        <f t="shared" si="44"/>
        <v>4562</v>
      </c>
      <c r="S141" s="159">
        <f t="shared" si="44"/>
        <v>4147</v>
      </c>
      <c r="T141" s="159">
        <f t="shared" si="44"/>
        <v>4219</v>
      </c>
      <c r="U141" s="159">
        <f t="shared" si="44"/>
        <v>3623</v>
      </c>
      <c r="V141" s="159">
        <f t="shared" si="44"/>
        <v>6278</v>
      </c>
    </row>
    <row r="142" spans="1:36" ht="34.5" customHeight="1" x14ac:dyDescent="0.25">
      <c r="A142" s="150">
        <v>16</v>
      </c>
      <c r="B142" s="150"/>
      <c r="C142" s="151">
        <v>8</v>
      </c>
      <c r="D142" s="151">
        <v>1</v>
      </c>
      <c r="E142" s="152">
        <v>0</v>
      </c>
      <c r="F142" s="152">
        <v>2</v>
      </c>
      <c r="G142" s="152">
        <v>0</v>
      </c>
      <c r="H142" s="152">
        <v>1</v>
      </c>
      <c r="I142" s="127" t="s">
        <v>160</v>
      </c>
      <c r="J142" s="186">
        <f>SUM(K142:V142)</f>
        <v>21745</v>
      </c>
      <c r="K142" s="177">
        <v>1542</v>
      </c>
      <c r="L142" s="178">
        <v>2179</v>
      </c>
      <c r="M142" s="178">
        <v>1340</v>
      </c>
      <c r="N142" s="178">
        <v>2442</v>
      </c>
      <c r="O142" s="178">
        <v>2240</v>
      </c>
      <c r="P142" s="178">
        <v>1492</v>
      </c>
      <c r="Q142" s="178">
        <v>1313</v>
      </c>
      <c r="R142" s="178">
        <v>1353</v>
      </c>
      <c r="S142" s="178">
        <v>2736</v>
      </c>
      <c r="T142" s="178">
        <v>1473</v>
      </c>
      <c r="U142" s="178">
        <v>1861</v>
      </c>
      <c r="V142" s="178">
        <v>1774</v>
      </c>
      <c r="X142" s="177">
        <v>1542</v>
      </c>
      <c r="Y142" s="177">
        <v>2179</v>
      </c>
      <c r="Z142" s="177">
        <v>1340</v>
      </c>
      <c r="AA142" s="177">
        <v>2442</v>
      </c>
      <c r="AB142" s="177">
        <v>2240</v>
      </c>
      <c r="AC142" s="177">
        <v>1492</v>
      </c>
      <c r="AD142" s="177">
        <v>1313</v>
      </c>
      <c r="AE142" s="177">
        <v>1353</v>
      </c>
      <c r="AF142" s="177">
        <v>2736</v>
      </c>
      <c r="AG142" s="177">
        <v>1473</v>
      </c>
      <c r="AH142" s="177">
        <v>1861</v>
      </c>
      <c r="AI142" s="177">
        <v>1774</v>
      </c>
      <c r="AJ142" s="181">
        <f t="shared" ref="AJ142:AJ143" si="45">SUM(X142:AI142)</f>
        <v>21745</v>
      </c>
    </row>
    <row r="143" spans="1:36" ht="34.5" customHeight="1" x14ac:dyDescent="0.25">
      <c r="A143" s="150">
        <v>16</v>
      </c>
      <c r="B143" s="150"/>
      <c r="C143" s="151">
        <v>8</v>
      </c>
      <c r="D143" s="151">
        <v>1</v>
      </c>
      <c r="E143" s="152">
        <v>0</v>
      </c>
      <c r="F143" s="152">
        <v>2</v>
      </c>
      <c r="G143" s="152">
        <v>0</v>
      </c>
      <c r="H143" s="152">
        <v>2</v>
      </c>
      <c r="I143" s="127" t="s">
        <v>317</v>
      </c>
      <c r="J143" s="186">
        <f t="shared" si="43"/>
        <v>29776</v>
      </c>
      <c r="K143" s="183">
        <v>3046</v>
      </c>
      <c r="L143" s="184">
        <v>1020</v>
      </c>
      <c r="M143" s="184">
        <v>4035</v>
      </c>
      <c r="N143" s="184">
        <v>1054</v>
      </c>
      <c r="O143" s="184">
        <v>2945</v>
      </c>
      <c r="P143" s="184">
        <v>2769</v>
      </c>
      <c r="Q143" s="184">
        <v>1275</v>
      </c>
      <c r="R143" s="184">
        <v>3209</v>
      </c>
      <c r="S143" s="184">
        <v>1411</v>
      </c>
      <c r="T143" s="184">
        <v>2746</v>
      </c>
      <c r="U143" s="184">
        <v>1762</v>
      </c>
      <c r="V143" s="184">
        <v>4504</v>
      </c>
      <c r="X143" s="177">
        <v>3046</v>
      </c>
      <c r="Y143" s="177">
        <v>1020</v>
      </c>
      <c r="Z143" s="177">
        <v>4035</v>
      </c>
      <c r="AA143" s="177">
        <v>1054</v>
      </c>
      <c r="AB143" s="177">
        <v>2945</v>
      </c>
      <c r="AC143" s="177">
        <v>2769</v>
      </c>
      <c r="AD143" s="177">
        <v>1275</v>
      </c>
      <c r="AE143" s="177">
        <v>3209</v>
      </c>
      <c r="AF143" s="177">
        <v>1411</v>
      </c>
      <c r="AG143" s="177">
        <v>2746</v>
      </c>
      <c r="AH143" s="177">
        <v>1762</v>
      </c>
      <c r="AI143" s="177">
        <v>4504</v>
      </c>
      <c r="AJ143" s="181">
        <f t="shared" si="45"/>
        <v>29776</v>
      </c>
    </row>
    <row r="144" spans="1:36" ht="15" customHeight="1" x14ac:dyDescent="0.25">
      <c r="A144" s="85">
        <v>2</v>
      </c>
      <c r="B144" s="224" t="s">
        <v>173</v>
      </c>
      <c r="C144" s="224"/>
      <c r="D144" s="224"/>
      <c r="E144" s="224"/>
      <c r="F144" s="224"/>
      <c r="G144" s="224"/>
      <c r="H144" s="224"/>
      <c r="I144" s="224"/>
      <c r="J144" s="159">
        <f t="shared" si="43"/>
        <v>46961598</v>
      </c>
      <c r="K144" s="159">
        <f>K145+K157+K162+K150</f>
        <v>3742481</v>
      </c>
      <c r="L144" s="159">
        <f t="shared" ref="L144:V144" si="46">L145+L157+L162+L150</f>
        <v>3742481</v>
      </c>
      <c r="M144" s="159">
        <f t="shared" si="46"/>
        <v>3742481</v>
      </c>
      <c r="N144" s="159">
        <f t="shared" si="46"/>
        <v>5076533</v>
      </c>
      <c r="O144" s="159">
        <f t="shared" si="46"/>
        <v>5076533</v>
      </c>
      <c r="P144" s="159">
        <f t="shared" si="46"/>
        <v>5076533</v>
      </c>
      <c r="Q144" s="159">
        <f t="shared" si="46"/>
        <v>5076532</v>
      </c>
      <c r="R144" s="159">
        <f t="shared" si="46"/>
        <v>5076532</v>
      </c>
      <c r="S144" s="159">
        <f t="shared" si="46"/>
        <v>3742481</v>
      </c>
      <c r="T144" s="159">
        <f t="shared" si="46"/>
        <v>3742478</v>
      </c>
      <c r="U144" s="159">
        <f t="shared" si="46"/>
        <v>1433269</v>
      </c>
      <c r="V144" s="159">
        <f t="shared" si="46"/>
        <v>1433264</v>
      </c>
      <c r="X144" s="181">
        <f>SUM(X130:X143)</f>
        <v>3648515</v>
      </c>
      <c r="Y144" s="181">
        <f t="shared" ref="Y144:AJ144" si="47">SUM(Y130:Y143)</f>
        <v>4853421</v>
      </c>
      <c r="Z144" s="181">
        <f t="shared" si="47"/>
        <v>3131034</v>
      </c>
      <c r="AA144" s="181">
        <f t="shared" si="47"/>
        <v>4111360</v>
      </c>
      <c r="AB144" s="181">
        <f t="shared" si="47"/>
        <v>4124426</v>
      </c>
      <c r="AC144" s="181">
        <f t="shared" si="47"/>
        <v>3910054</v>
      </c>
      <c r="AD144" s="181">
        <f t="shared" si="47"/>
        <v>3686337</v>
      </c>
      <c r="AE144" s="181">
        <f t="shared" si="47"/>
        <v>3552989</v>
      </c>
      <c r="AF144" s="181">
        <f t="shared" si="47"/>
        <v>3335009</v>
      </c>
      <c r="AG144" s="181">
        <f t="shared" si="47"/>
        <v>2608228</v>
      </c>
      <c r="AH144" s="181">
        <f t="shared" si="47"/>
        <v>3236437</v>
      </c>
      <c r="AI144" s="181">
        <f t="shared" si="47"/>
        <v>3363270</v>
      </c>
      <c r="AJ144" s="181">
        <f t="shared" si="47"/>
        <v>43561080</v>
      </c>
    </row>
    <row r="145" spans="1:36" ht="14.25" customHeight="1" x14ac:dyDescent="0.25">
      <c r="A145" s="85">
        <v>25</v>
      </c>
      <c r="B145" s="224" t="s">
        <v>171</v>
      </c>
      <c r="C145" s="224"/>
      <c r="D145" s="224"/>
      <c r="E145" s="224"/>
      <c r="F145" s="224"/>
      <c r="G145" s="224"/>
      <c r="H145" s="224"/>
      <c r="I145" s="224"/>
      <c r="J145" s="159">
        <f t="shared" si="43"/>
        <v>40291340</v>
      </c>
      <c r="K145" s="159">
        <f>K146+K153</f>
        <v>3742481</v>
      </c>
      <c r="L145" s="159">
        <f t="shared" ref="L145:V145" si="48">L146+L153</f>
        <v>3742481</v>
      </c>
      <c r="M145" s="159">
        <f t="shared" si="48"/>
        <v>3742481</v>
      </c>
      <c r="N145" s="159">
        <f t="shared" si="48"/>
        <v>3742481</v>
      </c>
      <c r="O145" s="159">
        <f t="shared" si="48"/>
        <v>3742481</v>
      </c>
      <c r="P145" s="159">
        <f t="shared" si="48"/>
        <v>3742481</v>
      </c>
      <c r="Q145" s="159">
        <f t="shared" si="48"/>
        <v>3742481</v>
      </c>
      <c r="R145" s="159">
        <f t="shared" si="48"/>
        <v>3742481</v>
      </c>
      <c r="S145" s="159">
        <f t="shared" si="48"/>
        <v>3742481</v>
      </c>
      <c r="T145" s="159">
        <f t="shared" si="48"/>
        <v>3742478</v>
      </c>
      <c r="U145" s="159">
        <f t="shared" si="48"/>
        <v>1433269</v>
      </c>
      <c r="V145" s="159">
        <f t="shared" si="48"/>
        <v>1433264</v>
      </c>
    </row>
    <row r="146" spans="1:36" ht="15.75" customHeight="1" x14ac:dyDescent="0.25">
      <c r="A146" s="86">
        <v>25</v>
      </c>
      <c r="B146" s="150"/>
      <c r="C146" s="151">
        <v>8</v>
      </c>
      <c r="D146" s="155" t="s">
        <v>14</v>
      </c>
      <c r="E146" s="156" t="s">
        <v>9</v>
      </c>
      <c r="F146" s="152">
        <v>0</v>
      </c>
      <c r="G146" s="152">
        <v>0</v>
      </c>
      <c r="H146" s="152">
        <v>0</v>
      </c>
      <c r="I146" s="154" t="s">
        <v>95</v>
      </c>
      <c r="J146" s="172">
        <f t="shared" si="43"/>
        <v>40291340</v>
      </c>
      <c r="K146" s="172">
        <f>K147</f>
        <v>3742481</v>
      </c>
      <c r="L146" s="172">
        <f t="shared" ref="L146:V146" si="49">L147</f>
        <v>3742481</v>
      </c>
      <c r="M146" s="172">
        <f t="shared" si="49"/>
        <v>3742481</v>
      </c>
      <c r="N146" s="172">
        <f t="shared" si="49"/>
        <v>3742481</v>
      </c>
      <c r="O146" s="172">
        <f t="shared" si="49"/>
        <v>3742481</v>
      </c>
      <c r="P146" s="172">
        <f t="shared" si="49"/>
        <v>3742481</v>
      </c>
      <c r="Q146" s="172">
        <f t="shared" si="49"/>
        <v>3742481</v>
      </c>
      <c r="R146" s="172">
        <f t="shared" si="49"/>
        <v>3742481</v>
      </c>
      <c r="S146" s="172">
        <f t="shared" si="49"/>
        <v>3742481</v>
      </c>
      <c r="T146" s="172">
        <f t="shared" si="49"/>
        <v>3742478</v>
      </c>
      <c r="U146" s="172">
        <f t="shared" si="49"/>
        <v>1433269</v>
      </c>
      <c r="V146" s="172">
        <f t="shared" si="49"/>
        <v>1433264</v>
      </c>
    </row>
    <row r="147" spans="1:36" ht="23.25" customHeight="1" x14ac:dyDescent="0.25">
      <c r="A147" s="86">
        <v>25</v>
      </c>
      <c r="B147" s="150"/>
      <c r="C147" s="151">
        <v>8</v>
      </c>
      <c r="D147" s="155" t="s">
        <v>14</v>
      </c>
      <c r="E147" s="156" t="s">
        <v>9</v>
      </c>
      <c r="F147" s="152">
        <v>2</v>
      </c>
      <c r="G147" s="152">
        <v>0</v>
      </c>
      <c r="H147" s="152">
        <v>0</v>
      </c>
      <c r="I147" s="154" t="s">
        <v>266</v>
      </c>
      <c r="J147" s="159">
        <f t="shared" si="41"/>
        <v>40291340</v>
      </c>
      <c r="K147" s="159">
        <f>SUM(K148:K149)</f>
        <v>3742481</v>
      </c>
      <c r="L147" s="159">
        <f t="shared" ref="L147:V147" si="50">SUM(L148:L149)</f>
        <v>3742481</v>
      </c>
      <c r="M147" s="159">
        <f t="shared" si="50"/>
        <v>3742481</v>
      </c>
      <c r="N147" s="159">
        <f t="shared" si="50"/>
        <v>3742481</v>
      </c>
      <c r="O147" s="159">
        <f t="shared" si="50"/>
        <v>3742481</v>
      </c>
      <c r="P147" s="159">
        <f t="shared" si="50"/>
        <v>3742481</v>
      </c>
      <c r="Q147" s="159">
        <f t="shared" si="50"/>
        <v>3742481</v>
      </c>
      <c r="R147" s="159">
        <f t="shared" si="50"/>
        <v>3742481</v>
      </c>
      <c r="S147" s="159">
        <f t="shared" si="50"/>
        <v>3742481</v>
      </c>
      <c r="T147" s="159">
        <f t="shared" si="50"/>
        <v>3742478</v>
      </c>
      <c r="U147" s="159">
        <f t="shared" si="50"/>
        <v>1433269</v>
      </c>
      <c r="V147" s="159">
        <f t="shared" si="50"/>
        <v>1433264</v>
      </c>
    </row>
    <row r="148" spans="1:36" ht="44.25" customHeight="1" x14ac:dyDescent="0.25">
      <c r="A148" s="150">
        <v>25</v>
      </c>
      <c r="B148" s="150"/>
      <c r="C148" s="155" t="s">
        <v>31</v>
      </c>
      <c r="D148" s="151">
        <v>2</v>
      </c>
      <c r="E148" s="152">
        <v>0</v>
      </c>
      <c r="F148" s="152">
        <v>2</v>
      </c>
      <c r="G148" s="152">
        <v>0</v>
      </c>
      <c r="H148" s="152">
        <v>1</v>
      </c>
      <c r="I148" s="127" t="s">
        <v>267</v>
      </c>
      <c r="J148" s="186">
        <f t="shared" si="41"/>
        <v>23092117</v>
      </c>
      <c r="K148" s="177">
        <v>2309212</v>
      </c>
      <c r="L148" s="178">
        <v>2309212</v>
      </c>
      <c r="M148" s="178">
        <v>2309212</v>
      </c>
      <c r="N148" s="178">
        <v>2309212</v>
      </c>
      <c r="O148" s="178">
        <v>2309212</v>
      </c>
      <c r="P148" s="178">
        <v>2309212</v>
      </c>
      <c r="Q148" s="178">
        <v>2309212</v>
      </c>
      <c r="R148" s="178">
        <v>2309212</v>
      </c>
      <c r="S148" s="178">
        <v>2309212</v>
      </c>
      <c r="T148" s="178">
        <v>2309209</v>
      </c>
      <c r="U148" s="178">
        <v>0</v>
      </c>
      <c r="V148" s="178">
        <v>0</v>
      </c>
      <c r="X148" s="177">
        <v>2309212</v>
      </c>
      <c r="Y148" s="177">
        <v>2309212</v>
      </c>
      <c r="Z148" s="177">
        <v>2309212</v>
      </c>
      <c r="AA148" s="177">
        <v>2309212</v>
      </c>
      <c r="AB148" s="177">
        <v>2309212</v>
      </c>
      <c r="AC148" s="177">
        <v>2309212</v>
      </c>
      <c r="AD148" s="177">
        <v>2309212</v>
      </c>
      <c r="AE148" s="177">
        <v>2309212</v>
      </c>
      <c r="AF148" s="177">
        <v>2309212</v>
      </c>
      <c r="AG148" s="177">
        <v>2309209</v>
      </c>
      <c r="AH148" s="177">
        <v>0</v>
      </c>
      <c r="AI148" s="177">
        <v>0</v>
      </c>
      <c r="AJ148" s="181">
        <f t="shared" ref="AJ148" si="51">SUM(X148:AI148)</f>
        <v>23092117</v>
      </c>
    </row>
    <row r="149" spans="1:36" ht="47.25" customHeight="1" x14ac:dyDescent="0.25">
      <c r="A149" s="150">
        <v>25</v>
      </c>
      <c r="B149" s="150"/>
      <c r="C149" s="155" t="s">
        <v>31</v>
      </c>
      <c r="D149" s="151">
        <v>2</v>
      </c>
      <c r="E149" s="152">
        <v>0</v>
      </c>
      <c r="F149" s="152">
        <v>2</v>
      </c>
      <c r="G149" s="152">
        <v>0</v>
      </c>
      <c r="H149" s="152">
        <v>2</v>
      </c>
      <c r="I149" s="127" t="s">
        <v>268</v>
      </c>
      <c r="J149" s="186">
        <f>SUM(K149:V149)</f>
        <v>17199223</v>
      </c>
      <c r="K149" s="177">
        <v>1433269</v>
      </c>
      <c r="L149" s="178">
        <v>1433269</v>
      </c>
      <c r="M149" s="178">
        <v>1433269</v>
      </c>
      <c r="N149" s="178">
        <v>1433269</v>
      </c>
      <c r="O149" s="178">
        <v>1433269</v>
      </c>
      <c r="P149" s="178">
        <v>1433269</v>
      </c>
      <c r="Q149" s="178">
        <v>1433269</v>
      </c>
      <c r="R149" s="178">
        <v>1433269</v>
      </c>
      <c r="S149" s="178">
        <v>1433269</v>
      </c>
      <c r="T149" s="178">
        <v>1433269</v>
      </c>
      <c r="U149" s="178">
        <v>1433269</v>
      </c>
      <c r="V149" s="178">
        <v>1433264</v>
      </c>
      <c r="X149" s="177">
        <v>1433269</v>
      </c>
      <c r="Y149" s="177">
        <v>1433269</v>
      </c>
      <c r="Z149" s="177">
        <v>1433269</v>
      </c>
      <c r="AA149" s="177">
        <v>1433269</v>
      </c>
      <c r="AB149" s="177">
        <v>1433269</v>
      </c>
      <c r="AC149" s="177">
        <v>1433269</v>
      </c>
      <c r="AD149" s="177">
        <v>1433269</v>
      </c>
      <c r="AE149" s="177">
        <v>1433269</v>
      </c>
      <c r="AF149" s="177">
        <v>1433269</v>
      </c>
      <c r="AG149" s="177">
        <v>1433269</v>
      </c>
      <c r="AH149" s="177">
        <v>1433269</v>
      </c>
      <c r="AI149" s="177">
        <v>1433264</v>
      </c>
    </row>
    <row r="150" spans="1:36" ht="17.25" customHeight="1" x14ac:dyDescent="0.25">
      <c r="A150" s="86">
        <v>26</v>
      </c>
      <c r="B150" s="210" t="s">
        <v>172</v>
      </c>
      <c r="C150" s="211"/>
      <c r="D150" s="211"/>
      <c r="E150" s="211"/>
      <c r="F150" s="211"/>
      <c r="G150" s="211"/>
      <c r="H150" s="211"/>
      <c r="I150" s="211"/>
      <c r="J150" s="169">
        <f>SUM(K150:V150)</f>
        <v>6670258</v>
      </c>
      <c r="K150" s="172">
        <f>K151</f>
        <v>0</v>
      </c>
      <c r="L150" s="172">
        <f t="shared" ref="L150:V150" si="52">L151</f>
        <v>0</v>
      </c>
      <c r="M150" s="172">
        <f t="shared" si="52"/>
        <v>0</v>
      </c>
      <c r="N150" s="172">
        <f t="shared" si="52"/>
        <v>1334052</v>
      </c>
      <c r="O150" s="172">
        <f t="shared" si="52"/>
        <v>1334052</v>
      </c>
      <c r="P150" s="172">
        <f t="shared" si="52"/>
        <v>1334052</v>
      </c>
      <c r="Q150" s="172">
        <f t="shared" si="52"/>
        <v>1334051</v>
      </c>
      <c r="R150" s="172">
        <f t="shared" si="52"/>
        <v>1334051</v>
      </c>
      <c r="S150" s="172">
        <f t="shared" si="52"/>
        <v>0</v>
      </c>
      <c r="T150" s="172">
        <f t="shared" si="52"/>
        <v>0</v>
      </c>
      <c r="U150" s="172">
        <f t="shared" si="52"/>
        <v>0</v>
      </c>
      <c r="V150" s="172">
        <f t="shared" si="52"/>
        <v>0</v>
      </c>
    </row>
    <row r="151" spans="1:36" ht="17.25" customHeight="1" x14ac:dyDescent="0.25">
      <c r="A151" s="86">
        <v>26</v>
      </c>
      <c r="B151" s="86"/>
      <c r="C151" s="74" t="s">
        <v>31</v>
      </c>
      <c r="D151" s="73">
        <v>2</v>
      </c>
      <c r="E151" s="76">
        <v>0</v>
      </c>
      <c r="F151" s="76">
        <v>3</v>
      </c>
      <c r="G151" s="76">
        <v>0</v>
      </c>
      <c r="H151" s="76">
        <v>0</v>
      </c>
      <c r="I151" s="148" t="s">
        <v>307</v>
      </c>
      <c r="J151" s="169">
        <f>SUM(K151:V151)</f>
        <v>6670258</v>
      </c>
      <c r="K151" s="159">
        <f>SUM(K152:K152)</f>
        <v>0</v>
      </c>
      <c r="L151" s="159">
        <f t="shared" ref="L151:V151" si="53">SUM(L152:L152)</f>
        <v>0</v>
      </c>
      <c r="M151" s="159">
        <f t="shared" si="53"/>
        <v>0</v>
      </c>
      <c r="N151" s="159">
        <f t="shared" si="53"/>
        <v>1334052</v>
      </c>
      <c r="O151" s="159">
        <f t="shared" si="53"/>
        <v>1334052</v>
      </c>
      <c r="P151" s="159">
        <f t="shared" si="53"/>
        <v>1334052</v>
      </c>
      <c r="Q151" s="159">
        <f t="shared" si="53"/>
        <v>1334051</v>
      </c>
      <c r="R151" s="159">
        <f t="shared" si="53"/>
        <v>1334051</v>
      </c>
      <c r="S151" s="159">
        <f t="shared" si="53"/>
        <v>0</v>
      </c>
      <c r="T151" s="159">
        <f t="shared" si="53"/>
        <v>0</v>
      </c>
      <c r="U151" s="159">
        <f t="shared" si="53"/>
        <v>0</v>
      </c>
      <c r="V151" s="159">
        <f t="shared" si="53"/>
        <v>0</v>
      </c>
    </row>
    <row r="152" spans="1:36" ht="26.25" customHeight="1" x14ac:dyDescent="0.25">
      <c r="A152" s="150">
        <v>26</v>
      </c>
      <c r="B152" s="150"/>
      <c r="C152" s="155" t="s">
        <v>31</v>
      </c>
      <c r="D152" s="151">
        <v>2</v>
      </c>
      <c r="E152" s="152">
        <v>0</v>
      </c>
      <c r="F152" s="152">
        <v>3</v>
      </c>
      <c r="G152" s="152">
        <v>0</v>
      </c>
      <c r="H152" s="152">
        <v>1</v>
      </c>
      <c r="I152" s="127" t="s">
        <v>315</v>
      </c>
      <c r="J152" s="186">
        <f>SUM(K152:V152)</f>
        <v>6670258</v>
      </c>
      <c r="K152" s="177">
        <v>0</v>
      </c>
      <c r="L152" s="178">
        <v>0</v>
      </c>
      <c r="M152" s="178">
        <v>0</v>
      </c>
      <c r="N152" s="178">
        <v>1334052</v>
      </c>
      <c r="O152" s="178">
        <v>1334052</v>
      </c>
      <c r="P152" s="178">
        <v>1334052</v>
      </c>
      <c r="Q152" s="178">
        <v>1334051</v>
      </c>
      <c r="R152" s="178">
        <v>1334051</v>
      </c>
      <c r="S152" s="178">
        <v>0</v>
      </c>
      <c r="T152" s="178">
        <v>0</v>
      </c>
      <c r="U152" s="178">
        <v>0</v>
      </c>
      <c r="V152" s="178">
        <v>0</v>
      </c>
      <c r="X152" s="177">
        <v>0</v>
      </c>
      <c r="Y152" s="177">
        <v>0</v>
      </c>
      <c r="Z152" s="177">
        <v>0</v>
      </c>
      <c r="AA152" s="177">
        <v>1334052</v>
      </c>
      <c r="AB152" s="177">
        <v>1334052</v>
      </c>
      <c r="AC152" s="177">
        <v>1334052</v>
      </c>
      <c r="AD152" s="177">
        <v>1334051</v>
      </c>
      <c r="AE152" s="177">
        <v>1334051</v>
      </c>
      <c r="AF152" s="177">
        <v>0</v>
      </c>
      <c r="AG152" s="177">
        <v>0</v>
      </c>
      <c r="AH152" s="177">
        <v>0</v>
      </c>
      <c r="AI152" s="177">
        <v>0</v>
      </c>
    </row>
    <row r="153" spans="1:36" ht="15.75" customHeight="1" x14ac:dyDescent="0.25">
      <c r="A153" s="86">
        <v>25</v>
      </c>
      <c r="B153" s="86"/>
      <c r="C153" s="74" t="s">
        <v>31</v>
      </c>
      <c r="D153" s="73">
        <v>3</v>
      </c>
      <c r="E153" s="76">
        <v>0</v>
      </c>
      <c r="F153" s="76">
        <v>0</v>
      </c>
      <c r="G153" s="76">
        <v>0</v>
      </c>
      <c r="H153" s="76">
        <v>0</v>
      </c>
      <c r="I153" s="83" t="s">
        <v>98</v>
      </c>
      <c r="J153" s="172">
        <f>SUM(K153:V153)</f>
        <v>0</v>
      </c>
      <c r="K153" s="172">
        <f>K154</f>
        <v>0</v>
      </c>
      <c r="L153" s="172">
        <f t="shared" ref="L153:V153" si="54">L154</f>
        <v>0</v>
      </c>
      <c r="M153" s="172">
        <f t="shared" si="54"/>
        <v>0</v>
      </c>
      <c r="N153" s="172">
        <f t="shared" si="54"/>
        <v>0</v>
      </c>
      <c r="O153" s="172">
        <f t="shared" si="54"/>
        <v>0</v>
      </c>
      <c r="P153" s="172">
        <f t="shared" si="54"/>
        <v>0</v>
      </c>
      <c r="Q153" s="172">
        <f t="shared" si="54"/>
        <v>0</v>
      </c>
      <c r="R153" s="172">
        <f t="shared" si="54"/>
        <v>0</v>
      </c>
      <c r="S153" s="172">
        <f t="shared" si="54"/>
        <v>0</v>
      </c>
      <c r="T153" s="172">
        <v>0</v>
      </c>
      <c r="U153" s="172">
        <v>0</v>
      </c>
      <c r="V153" s="172">
        <f t="shared" si="54"/>
        <v>0</v>
      </c>
    </row>
    <row r="154" spans="1:36" ht="30" customHeight="1" x14ac:dyDescent="0.25">
      <c r="A154" s="86">
        <v>25</v>
      </c>
      <c r="B154" s="86"/>
      <c r="C154" s="74" t="s">
        <v>31</v>
      </c>
      <c r="D154" s="74" t="s">
        <v>20</v>
      </c>
      <c r="E154" s="75" t="s">
        <v>9</v>
      </c>
      <c r="F154" s="76">
        <v>8</v>
      </c>
      <c r="G154" s="76">
        <v>0</v>
      </c>
      <c r="H154" s="76">
        <v>0</v>
      </c>
      <c r="I154" s="83" t="s">
        <v>269</v>
      </c>
      <c r="J154" s="159">
        <f t="shared" si="41"/>
        <v>0</v>
      </c>
      <c r="K154" s="159">
        <f>SUM(K155:K156)</f>
        <v>0</v>
      </c>
      <c r="L154" s="159">
        <f>SUM(L155:L156)</f>
        <v>0</v>
      </c>
      <c r="M154" s="159">
        <f t="shared" ref="M154:V154" si="55">SUM(M155:M156)</f>
        <v>0</v>
      </c>
      <c r="N154" s="159">
        <f t="shared" si="55"/>
        <v>0</v>
      </c>
      <c r="O154" s="159">
        <f t="shared" si="55"/>
        <v>0</v>
      </c>
      <c r="P154" s="159">
        <f t="shared" si="55"/>
        <v>0</v>
      </c>
      <c r="Q154" s="159">
        <f t="shared" si="55"/>
        <v>0</v>
      </c>
      <c r="R154" s="159">
        <f t="shared" si="55"/>
        <v>0</v>
      </c>
      <c r="S154" s="159">
        <f t="shared" si="55"/>
        <v>0</v>
      </c>
      <c r="T154" s="159">
        <f t="shared" si="55"/>
        <v>0</v>
      </c>
      <c r="U154" s="159">
        <f t="shared" si="55"/>
        <v>0</v>
      </c>
      <c r="V154" s="159">
        <f t="shared" si="55"/>
        <v>0</v>
      </c>
    </row>
    <row r="155" spans="1:36" ht="15.75" customHeight="1" x14ac:dyDescent="0.25">
      <c r="A155" s="86">
        <v>25</v>
      </c>
      <c r="B155" s="86"/>
      <c r="C155" s="74" t="s">
        <v>31</v>
      </c>
      <c r="D155" s="74" t="s">
        <v>20</v>
      </c>
      <c r="E155" s="75" t="s">
        <v>9</v>
      </c>
      <c r="F155" s="76">
        <v>8</v>
      </c>
      <c r="G155" s="76">
        <v>0</v>
      </c>
      <c r="H155" s="76">
        <v>1</v>
      </c>
      <c r="I155" s="101" t="s">
        <v>99</v>
      </c>
      <c r="J155" s="169">
        <f t="shared" si="41"/>
        <v>0</v>
      </c>
      <c r="K155" s="170">
        <v>0</v>
      </c>
      <c r="L155" s="170">
        <v>0</v>
      </c>
      <c r="M155" s="170">
        <v>0</v>
      </c>
      <c r="N155" s="170">
        <v>0</v>
      </c>
      <c r="O155" s="170">
        <v>0</v>
      </c>
      <c r="P155" s="170">
        <v>0</v>
      </c>
      <c r="Q155" s="170">
        <v>0</v>
      </c>
      <c r="R155" s="170">
        <v>0</v>
      </c>
      <c r="S155" s="170">
        <v>0</v>
      </c>
      <c r="T155" s="170">
        <v>0</v>
      </c>
      <c r="U155" s="170">
        <v>0</v>
      </c>
      <c r="V155" s="170">
        <v>0</v>
      </c>
    </row>
    <row r="156" spans="1:36" ht="31.5" customHeight="1" x14ac:dyDescent="0.25">
      <c r="A156" s="86">
        <v>25</v>
      </c>
      <c r="B156" s="86"/>
      <c r="C156" s="74" t="s">
        <v>31</v>
      </c>
      <c r="D156" s="74" t="s">
        <v>20</v>
      </c>
      <c r="E156" s="75" t="s">
        <v>9</v>
      </c>
      <c r="F156" s="76">
        <v>8</v>
      </c>
      <c r="G156" s="76">
        <v>0</v>
      </c>
      <c r="H156" s="76">
        <v>3</v>
      </c>
      <c r="I156" s="101" t="s">
        <v>100</v>
      </c>
      <c r="J156" s="169">
        <f t="shared" si="41"/>
        <v>0</v>
      </c>
      <c r="K156" s="170">
        <v>0</v>
      </c>
      <c r="L156" s="170">
        <v>0</v>
      </c>
      <c r="M156" s="170">
        <v>0</v>
      </c>
      <c r="N156" s="170">
        <v>0</v>
      </c>
      <c r="O156" s="170">
        <v>0</v>
      </c>
      <c r="P156" s="170">
        <v>0</v>
      </c>
      <c r="Q156" s="170">
        <v>0</v>
      </c>
      <c r="R156" s="170">
        <v>0</v>
      </c>
      <c r="S156" s="170">
        <v>0</v>
      </c>
      <c r="T156" s="170">
        <v>0</v>
      </c>
      <c r="U156" s="170">
        <v>0</v>
      </c>
      <c r="V156" s="170">
        <v>0</v>
      </c>
    </row>
    <row r="157" spans="1:36" ht="15" customHeight="1" x14ac:dyDescent="0.25">
      <c r="A157" s="85">
        <v>26</v>
      </c>
      <c r="B157" s="222" t="s">
        <v>172</v>
      </c>
      <c r="C157" s="223"/>
      <c r="D157" s="223"/>
      <c r="E157" s="223"/>
      <c r="F157" s="223"/>
      <c r="G157" s="223"/>
      <c r="H157" s="223"/>
      <c r="I157" s="223"/>
      <c r="J157" s="159">
        <f t="shared" si="41"/>
        <v>0</v>
      </c>
      <c r="K157" s="159">
        <f>K158</f>
        <v>0</v>
      </c>
      <c r="L157" s="159">
        <f t="shared" ref="L157:V157" si="56">L158</f>
        <v>0</v>
      </c>
      <c r="M157" s="159">
        <f t="shared" si="56"/>
        <v>0</v>
      </c>
      <c r="N157" s="159">
        <f t="shared" si="56"/>
        <v>0</v>
      </c>
      <c r="O157" s="159">
        <f t="shared" si="56"/>
        <v>0</v>
      </c>
      <c r="P157" s="159">
        <f t="shared" si="56"/>
        <v>0</v>
      </c>
      <c r="Q157" s="159">
        <f t="shared" si="56"/>
        <v>0</v>
      </c>
      <c r="R157" s="159">
        <f t="shared" si="56"/>
        <v>0</v>
      </c>
      <c r="S157" s="159">
        <f t="shared" si="56"/>
        <v>0</v>
      </c>
      <c r="T157" s="159">
        <f t="shared" si="56"/>
        <v>0</v>
      </c>
      <c r="U157" s="159">
        <f t="shared" si="56"/>
        <v>0</v>
      </c>
      <c r="V157" s="159">
        <f t="shared" si="56"/>
        <v>0</v>
      </c>
    </row>
    <row r="158" spans="1:36" ht="15.75" customHeight="1" x14ac:dyDescent="0.25">
      <c r="A158" s="86">
        <v>26</v>
      </c>
      <c r="B158" s="86"/>
      <c r="C158" s="74" t="s">
        <v>31</v>
      </c>
      <c r="D158" s="73">
        <v>3</v>
      </c>
      <c r="E158" s="76">
        <v>0</v>
      </c>
      <c r="F158" s="76">
        <v>0</v>
      </c>
      <c r="G158" s="76">
        <v>0</v>
      </c>
      <c r="H158" s="76">
        <v>0</v>
      </c>
      <c r="I158" s="83" t="s">
        <v>98</v>
      </c>
      <c r="J158" s="172">
        <f t="shared" si="41"/>
        <v>0</v>
      </c>
      <c r="K158" s="172">
        <f>SUM(K159:K161)</f>
        <v>0</v>
      </c>
      <c r="L158" s="172">
        <f t="shared" ref="L158:V158" si="57">SUM(L159:L161)</f>
        <v>0</v>
      </c>
      <c r="M158" s="172">
        <f t="shared" si="57"/>
        <v>0</v>
      </c>
      <c r="N158" s="172">
        <f t="shared" si="57"/>
        <v>0</v>
      </c>
      <c r="O158" s="172">
        <f t="shared" si="57"/>
        <v>0</v>
      </c>
      <c r="P158" s="172">
        <f t="shared" si="57"/>
        <v>0</v>
      </c>
      <c r="Q158" s="172">
        <f t="shared" si="57"/>
        <v>0</v>
      </c>
      <c r="R158" s="172">
        <f t="shared" si="57"/>
        <v>0</v>
      </c>
      <c r="S158" s="172">
        <f t="shared" si="57"/>
        <v>0</v>
      </c>
      <c r="T158" s="172">
        <f t="shared" si="57"/>
        <v>0</v>
      </c>
      <c r="U158" s="172">
        <f t="shared" si="57"/>
        <v>0</v>
      </c>
      <c r="V158" s="172">
        <f t="shared" si="57"/>
        <v>0</v>
      </c>
    </row>
    <row r="159" spans="1:36" ht="16.5" customHeight="1" x14ac:dyDescent="0.25">
      <c r="A159" s="86">
        <v>26</v>
      </c>
      <c r="B159" s="86"/>
      <c r="C159" s="74" t="s">
        <v>31</v>
      </c>
      <c r="D159" s="74" t="s">
        <v>20</v>
      </c>
      <c r="E159" s="75" t="s">
        <v>14</v>
      </c>
      <c r="F159" s="76">
        <v>1</v>
      </c>
      <c r="G159" s="76">
        <v>0</v>
      </c>
      <c r="H159" s="76">
        <v>0</v>
      </c>
      <c r="I159" s="101" t="s">
        <v>166</v>
      </c>
      <c r="J159" s="169">
        <f t="shared" si="41"/>
        <v>0</v>
      </c>
      <c r="K159" s="170">
        <v>0</v>
      </c>
      <c r="L159" s="170">
        <v>0</v>
      </c>
      <c r="M159" s="170">
        <v>0</v>
      </c>
      <c r="N159" s="170">
        <v>0</v>
      </c>
      <c r="O159" s="170">
        <v>0</v>
      </c>
      <c r="P159" s="170">
        <v>0</v>
      </c>
      <c r="Q159" s="170">
        <v>0</v>
      </c>
      <c r="R159" s="170">
        <v>0</v>
      </c>
      <c r="S159" s="170">
        <v>0</v>
      </c>
      <c r="T159" s="170">
        <v>0</v>
      </c>
      <c r="U159" s="170">
        <v>0</v>
      </c>
      <c r="V159" s="170">
        <v>0</v>
      </c>
    </row>
    <row r="160" spans="1:36" ht="16.5" customHeight="1" x14ac:dyDescent="0.25">
      <c r="A160" s="86">
        <v>26</v>
      </c>
      <c r="B160" s="86"/>
      <c r="C160" s="74" t="s">
        <v>31</v>
      </c>
      <c r="D160" s="74" t="s">
        <v>20</v>
      </c>
      <c r="E160" s="75" t="s">
        <v>14</v>
      </c>
      <c r="F160" s="76">
        <v>2</v>
      </c>
      <c r="G160" s="76">
        <v>0</v>
      </c>
      <c r="H160" s="76">
        <v>0</v>
      </c>
      <c r="I160" s="101" t="s">
        <v>270</v>
      </c>
      <c r="J160" s="169">
        <f t="shared" si="41"/>
        <v>0</v>
      </c>
      <c r="K160" s="170">
        <v>0</v>
      </c>
      <c r="L160" s="170">
        <v>0</v>
      </c>
      <c r="M160" s="170">
        <v>0</v>
      </c>
      <c r="N160" s="170">
        <v>0</v>
      </c>
      <c r="O160" s="170">
        <v>0</v>
      </c>
      <c r="P160" s="170">
        <v>0</v>
      </c>
      <c r="Q160" s="170">
        <v>0</v>
      </c>
      <c r="R160" s="170">
        <v>0</v>
      </c>
      <c r="S160" s="170">
        <v>0</v>
      </c>
      <c r="T160" s="170">
        <v>0</v>
      </c>
      <c r="U160" s="170">
        <v>0</v>
      </c>
      <c r="V160" s="170">
        <v>0</v>
      </c>
    </row>
    <row r="161" spans="1:22" ht="16.5" customHeight="1" x14ac:dyDescent="0.25">
      <c r="A161" s="86">
        <v>26</v>
      </c>
      <c r="B161" s="86"/>
      <c r="C161" s="74" t="s">
        <v>31</v>
      </c>
      <c r="D161" s="74" t="s">
        <v>20</v>
      </c>
      <c r="E161" s="75" t="s">
        <v>14</v>
      </c>
      <c r="F161" s="76">
        <v>3</v>
      </c>
      <c r="G161" s="76">
        <v>0</v>
      </c>
      <c r="H161" s="76">
        <v>0</v>
      </c>
      <c r="I161" s="101" t="s">
        <v>271</v>
      </c>
      <c r="J161" s="169">
        <f t="shared" si="41"/>
        <v>0</v>
      </c>
      <c r="K161" s="170">
        <v>0</v>
      </c>
      <c r="L161" s="170">
        <v>0</v>
      </c>
      <c r="M161" s="170">
        <v>0</v>
      </c>
      <c r="N161" s="170">
        <v>0</v>
      </c>
      <c r="O161" s="170">
        <v>0</v>
      </c>
      <c r="P161" s="170">
        <v>0</v>
      </c>
      <c r="Q161" s="170">
        <v>0</v>
      </c>
      <c r="R161" s="170">
        <v>0</v>
      </c>
      <c r="S161" s="170">
        <v>0</v>
      </c>
      <c r="T161" s="170">
        <v>0</v>
      </c>
      <c r="U161" s="170">
        <v>0</v>
      </c>
      <c r="V161" s="170">
        <v>0</v>
      </c>
    </row>
    <row r="162" spans="1:22" ht="15" customHeight="1" x14ac:dyDescent="0.25">
      <c r="A162" s="85">
        <v>27</v>
      </c>
      <c r="B162" s="121" t="s">
        <v>283</v>
      </c>
      <c r="D162" s="122"/>
      <c r="E162" s="122"/>
      <c r="F162" s="122"/>
      <c r="G162" s="122"/>
      <c r="H162" s="122"/>
      <c r="I162" s="131"/>
      <c r="J162" s="159">
        <f>SUM(K162:V162)</f>
        <v>0</v>
      </c>
      <c r="K162" s="159">
        <f>K163</f>
        <v>0</v>
      </c>
      <c r="L162" s="159">
        <f t="shared" ref="L162:V163" si="58">L163</f>
        <v>0</v>
      </c>
      <c r="M162" s="159">
        <f t="shared" si="58"/>
        <v>0</v>
      </c>
      <c r="N162" s="159">
        <f t="shared" si="58"/>
        <v>0</v>
      </c>
      <c r="O162" s="159">
        <f t="shared" si="58"/>
        <v>0</v>
      </c>
      <c r="P162" s="159">
        <f t="shared" si="58"/>
        <v>0</v>
      </c>
      <c r="Q162" s="159">
        <f t="shared" si="58"/>
        <v>0</v>
      </c>
      <c r="R162" s="159">
        <f t="shared" si="58"/>
        <v>0</v>
      </c>
      <c r="S162" s="159">
        <f t="shared" si="58"/>
        <v>0</v>
      </c>
      <c r="T162" s="159">
        <f t="shared" si="58"/>
        <v>0</v>
      </c>
      <c r="U162" s="159">
        <f t="shared" si="58"/>
        <v>0</v>
      </c>
      <c r="V162" s="159">
        <f t="shared" si="58"/>
        <v>0</v>
      </c>
    </row>
    <row r="163" spans="1:22" ht="37.5" customHeight="1" x14ac:dyDescent="0.25">
      <c r="A163" s="85">
        <v>27</v>
      </c>
      <c r="B163" s="85"/>
      <c r="C163" s="73">
        <v>9</v>
      </c>
      <c r="D163" s="74" t="s">
        <v>9</v>
      </c>
      <c r="E163" s="75" t="s">
        <v>9</v>
      </c>
      <c r="F163" s="76">
        <v>0</v>
      </c>
      <c r="G163" s="76">
        <v>0</v>
      </c>
      <c r="H163" s="76">
        <v>0</v>
      </c>
      <c r="I163" s="83" t="s">
        <v>272</v>
      </c>
      <c r="J163" s="159">
        <f t="shared" si="41"/>
        <v>0</v>
      </c>
      <c r="K163" s="159">
        <f>K164</f>
        <v>0</v>
      </c>
      <c r="L163" s="159">
        <f t="shared" si="58"/>
        <v>0</v>
      </c>
      <c r="M163" s="159">
        <f t="shared" si="58"/>
        <v>0</v>
      </c>
      <c r="N163" s="159">
        <f t="shared" si="58"/>
        <v>0</v>
      </c>
      <c r="O163" s="159">
        <f t="shared" si="58"/>
        <v>0</v>
      </c>
      <c r="P163" s="159">
        <f t="shared" si="58"/>
        <v>0</v>
      </c>
      <c r="Q163" s="159">
        <f t="shared" si="58"/>
        <v>0</v>
      </c>
      <c r="R163" s="159">
        <f t="shared" si="58"/>
        <v>0</v>
      </c>
      <c r="S163" s="159">
        <f t="shared" si="58"/>
        <v>0</v>
      </c>
      <c r="T163" s="159">
        <f t="shared" si="58"/>
        <v>0</v>
      </c>
      <c r="U163" s="159">
        <f t="shared" si="58"/>
        <v>0</v>
      </c>
      <c r="V163" s="159">
        <f t="shared" si="58"/>
        <v>0</v>
      </c>
    </row>
    <row r="164" spans="1:22" ht="15.75" customHeight="1" x14ac:dyDescent="0.25">
      <c r="A164" s="86">
        <v>27</v>
      </c>
      <c r="B164" s="86"/>
      <c r="C164" s="73">
        <v>9</v>
      </c>
      <c r="D164" s="73">
        <v>3</v>
      </c>
      <c r="E164" s="76">
        <v>0</v>
      </c>
      <c r="F164" s="76">
        <v>0</v>
      </c>
      <c r="G164" s="76">
        <v>0</v>
      </c>
      <c r="H164" s="76">
        <v>0</v>
      </c>
      <c r="I164" s="83" t="s">
        <v>273</v>
      </c>
      <c r="J164" s="172">
        <f t="shared" si="41"/>
        <v>0</v>
      </c>
      <c r="K164" s="172">
        <f>SUM(K165:K167)</f>
        <v>0</v>
      </c>
      <c r="L164" s="172">
        <f t="shared" ref="L164:V164" si="59">SUM(L165:L167)</f>
        <v>0</v>
      </c>
      <c r="M164" s="172">
        <f t="shared" si="59"/>
        <v>0</v>
      </c>
      <c r="N164" s="172">
        <f t="shared" si="59"/>
        <v>0</v>
      </c>
      <c r="O164" s="172">
        <f t="shared" si="59"/>
        <v>0</v>
      </c>
      <c r="P164" s="172">
        <f t="shared" si="59"/>
        <v>0</v>
      </c>
      <c r="Q164" s="172">
        <f t="shared" si="59"/>
        <v>0</v>
      </c>
      <c r="R164" s="172">
        <f t="shared" si="59"/>
        <v>0</v>
      </c>
      <c r="S164" s="172">
        <f t="shared" si="59"/>
        <v>0</v>
      </c>
      <c r="T164" s="172">
        <f t="shared" si="59"/>
        <v>0</v>
      </c>
      <c r="U164" s="172">
        <f t="shared" si="59"/>
        <v>0</v>
      </c>
      <c r="V164" s="172">
        <f t="shared" si="59"/>
        <v>0</v>
      </c>
    </row>
    <row r="165" spans="1:22" ht="24" customHeight="1" x14ac:dyDescent="0.25">
      <c r="A165" s="86">
        <v>27</v>
      </c>
      <c r="B165" s="86"/>
      <c r="C165" s="73">
        <v>9</v>
      </c>
      <c r="D165" s="74" t="s">
        <v>20</v>
      </c>
      <c r="E165" s="75" t="s">
        <v>9</v>
      </c>
      <c r="F165" s="76">
        <v>1</v>
      </c>
      <c r="G165" s="76">
        <v>0</v>
      </c>
      <c r="H165" s="76">
        <v>0</v>
      </c>
      <c r="I165" s="101" t="s">
        <v>274</v>
      </c>
      <c r="J165" s="169">
        <f t="shared" si="41"/>
        <v>0</v>
      </c>
      <c r="K165" s="170">
        <v>0</v>
      </c>
      <c r="L165" s="170">
        <v>0</v>
      </c>
      <c r="M165" s="170">
        <v>0</v>
      </c>
      <c r="N165" s="170">
        <v>0</v>
      </c>
      <c r="O165" s="170">
        <v>0</v>
      </c>
      <c r="P165" s="170">
        <v>0</v>
      </c>
      <c r="Q165" s="170">
        <v>0</v>
      </c>
      <c r="R165" s="170">
        <v>0</v>
      </c>
      <c r="S165" s="170">
        <v>0</v>
      </c>
      <c r="T165" s="170">
        <v>0</v>
      </c>
      <c r="U165" s="170">
        <v>0</v>
      </c>
      <c r="V165" s="170">
        <v>0</v>
      </c>
    </row>
    <row r="166" spans="1:22" ht="22.5" customHeight="1" x14ac:dyDescent="0.25">
      <c r="A166" s="86">
        <v>27</v>
      </c>
      <c r="B166" s="86"/>
      <c r="C166" s="73">
        <v>9</v>
      </c>
      <c r="D166" s="74" t="s">
        <v>20</v>
      </c>
      <c r="E166" s="75" t="s">
        <v>9</v>
      </c>
      <c r="F166" s="76">
        <v>2</v>
      </c>
      <c r="G166" s="76">
        <v>0</v>
      </c>
      <c r="H166" s="76">
        <v>0</v>
      </c>
      <c r="I166" s="101" t="s">
        <v>275</v>
      </c>
      <c r="J166" s="169">
        <f t="shared" si="41"/>
        <v>0</v>
      </c>
      <c r="K166" s="170">
        <v>0</v>
      </c>
      <c r="L166" s="170">
        <v>0</v>
      </c>
      <c r="M166" s="170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0</v>
      </c>
      <c r="S166" s="170">
        <v>0</v>
      </c>
      <c r="T166" s="170">
        <v>0</v>
      </c>
      <c r="U166" s="170">
        <v>0</v>
      </c>
      <c r="V166" s="170">
        <v>0</v>
      </c>
    </row>
    <row r="167" spans="1:22" ht="21" customHeight="1" x14ac:dyDescent="0.25">
      <c r="A167" s="86">
        <v>27</v>
      </c>
      <c r="B167" s="86"/>
      <c r="C167" s="73">
        <v>9</v>
      </c>
      <c r="D167" s="74" t="s">
        <v>20</v>
      </c>
      <c r="E167" s="75" t="s">
        <v>9</v>
      </c>
      <c r="F167" s="76">
        <v>3</v>
      </c>
      <c r="G167" s="76">
        <v>0</v>
      </c>
      <c r="H167" s="76">
        <v>0</v>
      </c>
      <c r="I167" s="101" t="s">
        <v>276</v>
      </c>
      <c r="J167" s="169">
        <f t="shared" si="41"/>
        <v>0</v>
      </c>
      <c r="K167" s="170">
        <v>0</v>
      </c>
      <c r="L167" s="170">
        <v>0</v>
      </c>
      <c r="M167" s="170">
        <v>0</v>
      </c>
      <c r="N167" s="170">
        <v>0</v>
      </c>
      <c r="O167" s="170">
        <v>0</v>
      </c>
      <c r="P167" s="170">
        <v>0</v>
      </c>
      <c r="Q167" s="170">
        <v>0</v>
      </c>
      <c r="R167" s="170">
        <v>0</v>
      </c>
      <c r="S167" s="170">
        <v>0</v>
      </c>
      <c r="T167" s="170">
        <v>0</v>
      </c>
      <c r="U167" s="170">
        <v>0</v>
      </c>
      <c r="V167" s="170">
        <v>0</v>
      </c>
    </row>
    <row r="168" spans="1:22" ht="17.25" customHeight="1" x14ac:dyDescent="0.25">
      <c r="A168" s="85">
        <v>1</v>
      </c>
      <c r="B168" s="119" t="s">
        <v>168</v>
      </c>
      <c r="D168" s="120"/>
      <c r="E168" s="120"/>
      <c r="F168" s="120"/>
      <c r="G168" s="120"/>
      <c r="H168" s="120"/>
      <c r="I168" s="129"/>
      <c r="J168" s="159">
        <f t="shared" si="41"/>
        <v>0</v>
      </c>
      <c r="K168" s="159">
        <f>K169</f>
        <v>0</v>
      </c>
      <c r="L168" s="159">
        <f t="shared" ref="L168:V171" si="60">L169</f>
        <v>0</v>
      </c>
      <c r="M168" s="159">
        <f t="shared" si="60"/>
        <v>0</v>
      </c>
      <c r="N168" s="159">
        <f t="shared" si="60"/>
        <v>0</v>
      </c>
      <c r="O168" s="159">
        <f t="shared" si="60"/>
        <v>0</v>
      </c>
      <c r="P168" s="159">
        <f t="shared" si="60"/>
        <v>0</v>
      </c>
      <c r="Q168" s="159">
        <f t="shared" si="60"/>
        <v>0</v>
      </c>
      <c r="R168" s="159">
        <f t="shared" si="60"/>
        <v>0</v>
      </c>
      <c r="S168" s="159">
        <f t="shared" si="60"/>
        <v>0</v>
      </c>
      <c r="T168" s="159">
        <f t="shared" si="60"/>
        <v>0</v>
      </c>
      <c r="U168" s="159">
        <f t="shared" si="60"/>
        <v>0</v>
      </c>
      <c r="V168" s="159">
        <f t="shared" si="60"/>
        <v>0</v>
      </c>
    </row>
    <row r="169" spans="1:22" ht="17.25" customHeight="1" x14ac:dyDescent="0.25">
      <c r="A169" s="85">
        <v>12</v>
      </c>
      <c r="B169" s="119" t="s">
        <v>174</v>
      </c>
      <c r="D169" s="120"/>
      <c r="E169" s="120"/>
      <c r="F169" s="120"/>
      <c r="G169" s="120"/>
      <c r="H169" s="120"/>
      <c r="I169" s="100"/>
      <c r="J169" s="159">
        <f t="shared" si="41"/>
        <v>0</v>
      </c>
      <c r="K169" s="159">
        <f>K170</f>
        <v>0</v>
      </c>
      <c r="L169" s="159">
        <f t="shared" si="60"/>
        <v>0</v>
      </c>
      <c r="M169" s="159">
        <f t="shared" si="60"/>
        <v>0</v>
      </c>
      <c r="N169" s="159">
        <f t="shared" si="60"/>
        <v>0</v>
      </c>
      <c r="O169" s="159">
        <f t="shared" si="60"/>
        <v>0</v>
      </c>
      <c r="P169" s="159">
        <f t="shared" si="60"/>
        <v>0</v>
      </c>
      <c r="Q169" s="159">
        <f t="shared" si="60"/>
        <v>0</v>
      </c>
      <c r="R169" s="159">
        <f t="shared" si="60"/>
        <v>0</v>
      </c>
      <c r="S169" s="159">
        <f t="shared" si="60"/>
        <v>0</v>
      </c>
      <c r="T169" s="159">
        <f t="shared" si="60"/>
        <v>0</v>
      </c>
      <c r="U169" s="159">
        <f t="shared" si="60"/>
        <v>0</v>
      </c>
      <c r="V169" s="159">
        <f t="shared" si="60"/>
        <v>0</v>
      </c>
    </row>
    <row r="170" spans="1:22" ht="15.75" customHeight="1" x14ac:dyDescent="0.25">
      <c r="A170" s="86">
        <v>12</v>
      </c>
      <c r="B170" s="86"/>
      <c r="C170" s="73">
        <v>0</v>
      </c>
      <c r="D170" s="74" t="s">
        <v>9</v>
      </c>
      <c r="E170" s="75" t="s">
        <v>9</v>
      </c>
      <c r="F170" s="76">
        <v>0</v>
      </c>
      <c r="G170" s="76">
        <v>0</v>
      </c>
      <c r="H170" s="76">
        <v>0</v>
      </c>
      <c r="I170" s="83" t="s">
        <v>102</v>
      </c>
      <c r="J170" s="159">
        <f t="shared" si="41"/>
        <v>0</v>
      </c>
      <c r="K170" s="159">
        <f>K171</f>
        <v>0</v>
      </c>
      <c r="L170" s="159">
        <f>L171</f>
        <v>0</v>
      </c>
      <c r="M170" s="159">
        <f>M171</f>
        <v>0</v>
      </c>
      <c r="N170" s="159">
        <f>N171</f>
        <v>0</v>
      </c>
      <c r="O170" s="159">
        <f t="shared" si="60"/>
        <v>0</v>
      </c>
      <c r="P170" s="159">
        <f t="shared" si="60"/>
        <v>0</v>
      </c>
      <c r="Q170" s="159">
        <f t="shared" si="60"/>
        <v>0</v>
      </c>
      <c r="R170" s="159">
        <f t="shared" si="60"/>
        <v>0</v>
      </c>
      <c r="S170" s="159">
        <f t="shared" si="60"/>
        <v>0</v>
      </c>
      <c r="T170" s="159">
        <f t="shared" si="60"/>
        <v>0</v>
      </c>
      <c r="U170" s="159">
        <f t="shared" si="60"/>
        <v>0</v>
      </c>
      <c r="V170" s="159">
        <f t="shared" si="60"/>
        <v>0</v>
      </c>
    </row>
    <row r="171" spans="1:22" ht="15.75" customHeight="1" x14ac:dyDescent="0.25">
      <c r="A171" s="86">
        <v>12</v>
      </c>
      <c r="B171" s="86"/>
      <c r="C171" s="73">
        <v>0</v>
      </c>
      <c r="D171" s="74" t="s">
        <v>20</v>
      </c>
      <c r="E171" s="75" t="s">
        <v>9</v>
      </c>
      <c r="F171" s="80">
        <v>0</v>
      </c>
      <c r="G171" s="76">
        <v>0</v>
      </c>
      <c r="H171" s="76">
        <v>0</v>
      </c>
      <c r="I171" s="83" t="s">
        <v>300</v>
      </c>
      <c r="J171" s="172">
        <f t="shared" si="41"/>
        <v>0</v>
      </c>
      <c r="K171" s="172">
        <f>K172</f>
        <v>0</v>
      </c>
      <c r="L171" s="172">
        <f>L172</f>
        <v>0</v>
      </c>
      <c r="M171" s="172">
        <f>M172</f>
        <v>0</v>
      </c>
      <c r="N171" s="172">
        <f t="shared" si="60"/>
        <v>0</v>
      </c>
      <c r="O171" s="172">
        <f t="shared" si="60"/>
        <v>0</v>
      </c>
      <c r="P171" s="172">
        <f t="shared" si="60"/>
        <v>0</v>
      </c>
      <c r="Q171" s="172">
        <f t="shared" si="60"/>
        <v>0</v>
      </c>
      <c r="R171" s="172">
        <f t="shared" si="60"/>
        <v>0</v>
      </c>
      <c r="S171" s="172">
        <f t="shared" si="60"/>
        <v>0</v>
      </c>
      <c r="T171" s="172">
        <f t="shared" si="60"/>
        <v>0</v>
      </c>
      <c r="U171" s="172">
        <f t="shared" si="60"/>
        <v>0</v>
      </c>
      <c r="V171" s="172">
        <f t="shared" si="60"/>
        <v>0</v>
      </c>
    </row>
    <row r="172" spans="1:22" ht="15.75" customHeight="1" x14ac:dyDescent="0.25">
      <c r="A172" s="86">
        <v>12</v>
      </c>
      <c r="B172" s="86"/>
      <c r="C172" s="73">
        <v>0</v>
      </c>
      <c r="D172" s="74" t="s">
        <v>20</v>
      </c>
      <c r="E172" s="75" t="s">
        <v>9</v>
      </c>
      <c r="F172" s="80">
        <v>1</v>
      </c>
      <c r="G172" s="76">
        <v>0</v>
      </c>
      <c r="H172" s="76">
        <v>0</v>
      </c>
      <c r="I172" s="101" t="s">
        <v>300</v>
      </c>
      <c r="J172" s="169">
        <f t="shared" si="41"/>
        <v>0</v>
      </c>
      <c r="K172" s="170">
        <v>0</v>
      </c>
      <c r="L172" s="170">
        <v>0</v>
      </c>
      <c r="M172" s="170">
        <v>0</v>
      </c>
      <c r="N172" s="170">
        <v>0</v>
      </c>
      <c r="O172" s="170">
        <v>0</v>
      </c>
      <c r="P172" s="170">
        <v>0</v>
      </c>
      <c r="Q172" s="170">
        <v>0</v>
      </c>
      <c r="R172" s="170">
        <v>0</v>
      </c>
      <c r="S172" s="170">
        <v>0</v>
      </c>
      <c r="T172" s="170">
        <v>0</v>
      </c>
      <c r="U172" s="170">
        <v>0</v>
      </c>
      <c r="V172" s="170">
        <v>0</v>
      </c>
    </row>
    <row r="173" spans="1:22" ht="19.5" customHeight="1" x14ac:dyDescent="0.25">
      <c r="A173" s="97"/>
      <c r="B173" s="97"/>
      <c r="C173" s="187" t="s">
        <v>104</v>
      </c>
      <c r="D173" s="187"/>
      <c r="E173" s="187"/>
      <c r="F173" s="187"/>
      <c r="G173" s="187"/>
      <c r="H173" s="187"/>
      <c r="I173" s="187"/>
      <c r="J173" s="157">
        <f>SUM(K173:V173)</f>
        <v>95255392</v>
      </c>
      <c r="K173" s="157">
        <f t="shared" ref="K173:V173" si="61">SUM(K9,K30,K36,K75,K84,K114,K125,K163,K170)</f>
        <v>8363220</v>
      </c>
      <c r="L173" s="157">
        <f t="shared" si="61"/>
        <v>9263788</v>
      </c>
      <c r="M173" s="157">
        <f t="shared" si="61"/>
        <v>7334938</v>
      </c>
      <c r="N173" s="157">
        <f t="shared" si="61"/>
        <v>9535241</v>
      </c>
      <c r="O173" s="157">
        <f t="shared" si="61"/>
        <v>9531454</v>
      </c>
      <c r="P173" s="157">
        <f t="shared" si="61"/>
        <v>9245183</v>
      </c>
      <c r="Q173" s="157">
        <f t="shared" si="61"/>
        <v>9048457</v>
      </c>
      <c r="R173" s="157">
        <f t="shared" si="61"/>
        <v>8864611</v>
      </c>
      <c r="S173" s="157">
        <f t="shared" si="61"/>
        <v>7396216</v>
      </c>
      <c r="T173" s="157">
        <f t="shared" si="61"/>
        <v>6558211</v>
      </c>
      <c r="U173" s="157">
        <f t="shared" si="61"/>
        <v>5017103</v>
      </c>
      <c r="V173" s="157">
        <f t="shared" si="61"/>
        <v>5096970</v>
      </c>
    </row>
    <row r="175" spans="1:22" x14ac:dyDescent="0.25">
      <c r="A175" s="195" t="s">
        <v>297</v>
      </c>
      <c r="B175" s="196"/>
      <c r="C175" s="196"/>
      <c r="D175" s="196"/>
      <c r="E175" s="196"/>
      <c r="F175" s="196"/>
      <c r="G175" s="196"/>
      <c r="H175" s="196"/>
      <c r="I175" s="196"/>
      <c r="J175" s="197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</row>
    <row r="176" spans="1:22" ht="18.75" customHeight="1" x14ac:dyDescent="0.25">
      <c r="A176" s="214" t="s">
        <v>176</v>
      </c>
      <c r="B176" s="214"/>
      <c r="C176" s="214"/>
      <c r="D176" s="214"/>
      <c r="E176" s="214"/>
      <c r="F176" s="214"/>
      <c r="G176" s="214"/>
      <c r="H176" s="214"/>
      <c r="I176" s="214"/>
      <c r="J176" s="141" t="s">
        <v>277</v>
      </c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</row>
    <row r="177" spans="1:22" ht="18.75" customHeight="1" x14ac:dyDescent="0.25">
      <c r="A177" s="76">
        <v>1</v>
      </c>
      <c r="B177" s="76"/>
      <c r="C177" s="208" t="s">
        <v>178</v>
      </c>
      <c r="D177" s="208"/>
      <c r="E177" s="208"/>
      <c r="F177" s="208"/>
      <c r="G177" s="208"/>
      <c r="H177" s="208"/>
      <c r="I177" s="208"/>
      <c r="J177" s="159">
        <f>SUM(J178:J182)</f>
        <v>48293794</v>
      </c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</row>
    <row r="178" spans="1:22" x14ac:dyDescent="0.25">
      <c r="A178" s="76">
        <v>11</v>
      </c>
      <c r="B178" s="90"/>
      <c r="C178" s="213" t="s">
        <v>179</v>
      </c>
      <c r="D178" s="213"/>
      <c r="E178" s="213"/>
      <c r="F178" s="213"/>
      <c r="G178" s="213"/>
      <c r="H178" s="213"/>
      <c r="I178" s="213"/>
      <c r="J178" s="159">
        <f>J8</f>
        <v>3677711</v>
      </c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</row>
    <row r="179" spans="1:22" x14ac:dyDescent="0.25">
      <c r="A179" s="76">
        <v>12</v>
      </c>
      <c r="B179" s="90"/>
      <c r="C179" s="213" t="s">
        <v>184</v>
      </c>
      <c r="D179" s="213"/>
      <c r="E179" s="213"/>
      <c r="F179" s="213"/>
      <c r="G179" s="213"/>
      <c r="H179" s="213"/>
      <c r="I179" s="213"/>
      <c r="J179" s="159">
        <f>J169</f>
        <v>0</v>
      </c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</row>
    <row r="180" spans="1:22" x14ac:dyDescent="0.25">
      <c r="A180" s="76">
        <v>14</v>
      </c>
      <c r="B180" s="90"/>
      <c r="C180" s="213" t="s">
        <v>183</v>
      </c>
      <c r="D180" s="213"/>
      <c r="E180" s="213"/>
      <c r="F180" s="213"/>
      <c r="G180" s="213"/>
      <c r="H180" s="213"/>
      <c r="I180" s="213"/>
      <c r="J180" s="159">
        <f>J113</f>
        <v>1055003</v>
      </c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</row>
    <row r="181" spans="1:22" x14ac:dyDescent="0.25">
      <c r="A181" s="76">
        <v>15</v>
      </c>
      <c r="B181" s="90"/>
      <c r="C181" s="213" t="s">
        <v>182</v>
      </c>
      <c r="D181" s="213"/>
      <c r="E181" s="213"/>
      <c r="F181" s="213"/>
      <c r="G181" s="213"/>
      <c r="H181" s="213"/>
      <c r="I181" s="213"/>
      <c r="J181" s="159">
        <f>J127</f>
        <v>43509559</v>
      </c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</row>
    <row r="182" spans="1:22" x14ac:dyDescent="0.25">
      <c r="A182" s="76">
        <v>16</v>
      </c>
      <c r="B182" s="90"/>
      <c r="C182" s="213" t="s">
        <v>180</v>
      </c>
      <c r="D182" s="213"/>
      <c r="E182" s="213"/>
      <c r="F182" s="213"/>
      <c r="G182" s="213"/>
      <c r="H182" s="213"/>
      <c r="I182" s="213"/>
      <c r="J182" s="159">
        <f>J140</f>
        <v>51521</v>
      </c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</row>
    <row r="183" spans="1:22" x14ac:dyDescent="0.25">
      <c r="A183" s="76">
        <v>2</v>
      </c>
      <c r="B183" s="76"/>
      <c r="C183" s="208" t="s">
        <v>181</v>
      </c>
      <c r="D183" s="208"/>
      <c r="E183" s="208"/>
      <c r="F183" s="208"/>
      <c r="G183" s="208"/>
      <c r="H183" s="208"/>
      <c r="I183" s="208"/>
      <c r="J183" s="159">
        <f>SUM(J184:J186)</f>
        <v>46961598</v>
      </c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</row>
    <row r="184" spans="1:22" x14ac:dyDescent="0.25">
      <c r="A184" s="76">
        <v>25</v>
      </c>
      <c r="B184" s="90"/>
      <c r="C184" s="213" t="s">
        <v>182</v>
      </c>
      <c r="D184" s="213"/>
      <c r="E184" s="213"/>
      <c r="F184" s="213"/>
      <c r="G184" s="213"/>
      <c r="H184" s="213"/>
      <c r="I184" s="213"/>
      <c r="J184" s="159">
        <f>J145</f>
        <v>40291340</v>
      </c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</row>
    <row r="185" spans="1:22" x14ac:dyDescent="0.25">
      <c r="A185" s="76">
        <v>26</v>
      </c>
      <c r="B185" s="90"/>
      <c r="C185" s="213" t="s">
        <v>180</v>
      </c>
      <c r="D185" s="213"/>
      <c r="E185" s="213"/>
      <c r="F185" s="213"/>
      <c r="G185" s="213"/>
      <c r="H185" s="213"/>
      <c r="I185" s="213"/>
      <c r="J185" s="159">
        <f>J150</f>
        <v>6670258</v>
      </c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</row>
    <row r="186" spans="1:22" ht="28.5" customHeight="1" x14ac:dyDescent="0.25">
      <c r="A186" s="76">
        <v>27</v>
      </c>
      <c r="B186" s="90"/>
      <c r="C186" s="239" t="s">
        <v>185</v>
      </c>
      <c r="D186" s="239"/>
      <c r="E186" s="239"/>
      <c r="F186" s="239"/>
      <c r="G186" s="239"/>
      <c r="H186" s="239"/>
      <c r="I186" s="239"/>
      <c r="J186" s="159">
        <f>J162</f>
        <v>0</v>
      </c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</row>
    <row r="187" spans="1:22" x14ac:dyDescent="0.25">
      <c r="A187" s="194" t="s">
        <v>8</v>
      </c>
      <c r="B187" s="194"/>
      <c r="C187" s="194"/>
      <c r="D187" s="194"/>
      <c r="E187" s="194"/>
      <c r="F187" s="194"/>
      <c r="G187" s="194"/>
      <c r="H187" s="194"/>
      <c r="I187" s="194"/>
      <c r="J187" s="160">
        <f>J177+J183</f>
        <v>95255392</v>
      </c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</row>
    <row r="188" spans="1:22" ht="19.5" thickBot="1" x14ac:dyDescent="0.3"/>
    <row r="189" spans="1:22" ht="19.5" thickBot="1" x14ac:dyDescent="0.3">
      <c r="C189" s="234" t="s">
        <v>291</v>
      </c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235"/>
      <c r="U189" s="235"/>
      <c r="V189" s="236"/>
    </row>
    <row r="190" spans="1:22" ht="19.5" thickBot="1" x14ac:dyDescent="0.3">
      <c r="C190" s="229" t="s">
        <v>292</v>
      </c>
      <c r="D190" s="230"/>
      <c r="E190" s="230"/>
      <c r="F190" s="231"/>
      <c r="I190" s="142" t="s">
        <v>284</v>
      </c>
      <c r="J190" s="142" t="s">
        <v>277</v>
      </c>
      <c r="K190" s="142" t="s">
        <v>107</v>
      </c>
      <c r="L190" s="142" t="s">
        <v>108</v>
      </c>
      <c r="M190" s="142" t="s">
        <v>109</v>
      </c>
      <c r="N190" s="142" t="s">
        <v>110</v>
      </c>
      <c r="O190" s="142" t="s">
        <v>111</v>
      </c>
      <c r="P190" s="142" t="s">
        <v>112</v>
      </c>
      <c r="Q190" s="142" t="s">
        <v>113</v>
      </c>
      <c r="R190" s="142" t="s">
        <v>114</v>
      </c>
      <c r="S190" s="142" t="s">
        <v>115</v>
      </c>
      <c r="T190" s="142" t="s">
        <v>116</v>
      </c>
      <c r="U190" s="142" t="s">
        <v>117</v>
      </c>
      <c r="V190" s="142" t="s">
        <v>118</v>
      </c>
    </row>
    <row r="191" spans="1:22" ht="19.5" thickBot="1" x14ac:dyDescent="0.3">
      <c r="C191" s="232">
        <v>1</v>
      </c>
      <c r="D191" s="233"/>
      <c r="E191" s="233"/>
      <c r="F191" s="233"/>
      <c r="I191" s="132" t="s">
        <v>285</v>
      </c>
      <c r="J191" s="133">
        <f>SUM(K191:V191)</f>
        <v>1401749</v>
      </c>
      <c r="K191" s="134">
        <f t="shared" ref="K191:V191" si="62">K9</f>
        <v>490988</v>
      </c>
      <c r="L191" s="134">
        <f t="shared" si="62"/>
        <v>290014</v>
      </c>
      <c r="M191" s="134">
        <f t="shared" si="62"/>
        <v>116227</v>
      </c>
      <c r="N191" s="134">
        <f t="shared" si="62"/>
        <v>99241</v>
      </c>
      <c r="O191" s="134">
        <f t="shared" si="62"/>
        <v>65983</v>
      </c>
      <c r="P191" s="134">
        <f t="shared" si="62"/>
        <v>46171</v>
      </c>
      <c r="Q191" s="134">
        <f t="shared" si="62"/>
        <v>38936</v>
      </c>
      <c r="R191" s="134">
        <f t="shared" si="62"/>
        <v>7643</v>
      </c>
      <c r="S191" s="134">
        <f t="shared" si="62"/>
        <v>61301</v>
      </c>
      <c r="T191" s="134">
        <f t="shared" si="62"/>
        <v>10528</v>
      </c>
      <c r="U191" s="134">
        <f t="shared" si="62"/>
        <v>94185</v>
      </c>
      <c r="V191" s="134">
        <f t="shared" si="62"/>
        <v>80532</v>
      </c>
    </row>
    <row r="192" spans="1:22" ht="19.5" thickBot="1" x14ac:dyDescent="0.3">
      <c r="C192" s="227">
        <v>3</v>
      </c>
      <c r="D192" s="228"/>
      <c r="E192" s="228"/>
      <c r="F192" s="228"/>
      <c r="I192" s="135" t="s">
        <v>286</v>
      </c>
      <c r="J192" s="133">
        <f t="shared" ref="J192:J199" si="63">SUM(K192:V192)</f>
        <v>0</v>
      </c>
      <c r="K192" s="133">
        <f t="shared" ref="K192:V192" si="64">K30</f>
        <v>0</v>
      </c>
      <c r="L192" s="133">
        <f t="shared" si="64"/>
        <v>0</v>
      </c>
      <c r="M192" s="133">
        <f t="shared" si="64"/>
        <v>0</v>
      </c>
      <c r="N192" s="133">
        <f t="shared" si="64"/>
        <v>0</v>
      </c>
      <c r="O192" s="133">
        <f t="shared" si="64"/>
        <v>0</v>
      </c>
      <c r="P192" s="133">
        <f t="shared" si="64"/>
        <v>0</v>
      </c>
      <c r="Q192" s="133">
        <f t="shared" si="64"/>
        <v>0</v>
      </c>
      <c r="R192" s="133">
        <f t="shared" si="64"/>
        <v>0</v>
      </c>
      <c r="S192" s="133">
        <f t="shared" si="64"/>
        <v>0</v>
      </c>
      <c r="T192" s="133">
        <f t="shared" si="64"/>
        <v>0</v>
      </c>
      <c r="U192" s="133">
        <f t="shared" si="64"/>
        <v>0</v>
      </c>
      <c r="V192" s="133">
        <f t="shared" si="64"/>
        <v>0</v>
      </c>
    </row>
    <row r="193" spans="3:22" ht="19.5" thickBot="1" x14ac:dyDescent="0.3">
      <c r="C193" s="227">
        <v>4</v>
      </c>
      <c r="D193" s="228"/>
      <c r="E193" s="228"/>
      <c r="F193" s="228"/>
      <c r="I193" s="135" t="s">
        <v>287</v>
      </c>
      <c r="J193" s="133">
        <f t="shared" si="63"/>
        <v>1817908</v>
      </c>
      <c r="K193" s="133">
        <f t="shared" ref="K193:V193" si="65">K36</f>
        <v>159386</v>
      </c>
      <c r="L193" s="133">
        <f t="shared" si="65"/>
        <v>185698</v>
      </c>
      <c r="M193" s="133">
        <f t="shared" si="65"/>
        <v>196348</v>
      </c>
      <c r="N193" s="133">
        <f t="shared" si="65"/>
        <v>136687</v>
      </c>
      <c r="O193" s="133">
        <f t="shared" si="65"/>
        <v>157855</v>
      </c>
      <c r="P193" s="133">
        <f t="shared" si="65"/>
        <v>124995</v>
      </c>
      <c r="Q193" s="133">
        <f t="shared" si="65"/>
        <v>155155</v>
      </c>
      <c r="R193" s="133">
        <f t="shared" si="65"/>
        <v>132832</v>
      </c>
      <c r="S193" s="133">
        <f t="shared" si="65"/>
        <v>171543</v>
      </c>
      <c r="T193" s="133">
        <f t="shared" si="65"/>
        <v>119326</v>
      </c>
      <c r="U193" s="133">
        <f t="shared" si="65"/>
        <v>162540</v>
      </c>
      <c r="V193" s="133">
        <f t="shared" si="65"/>
        <v>115543</v>
      </c>
    </row>
    <row r="194" spans="3:22" ht="19.5" thickBot="1" x14ac:dyDescent="0.3">
      <c r="C194" s="227">
        <v>5</v>
      </c>
      <c r="D194" s="228"/>
      <c r="E194" s="228"/>
      <c r="F194" s="228"/>
      <c r="I194" s="135" t="s">
        <v>288</v>
      </c>
      <c r="J194" s="133">
        <f t="shared" si="63"/>
        <v>35965</v>
      </c>
      <c r="K194" s="136">
        <f t="shared" ref="K194:V194" si="66">K75</f>
        <v>2496</v>
      </c>
      <c r="L194" s="136">
        <f t="shared" si="66"/>
        <v>382</v>
      </c>
      <c r="M194" s="136">
        <f t="shared" si="66"/>
        <v>1234</v>
      </c>
      <c r="N194" s="136">
        <f t="shared" si="66"/>
        <v>2518</v>
      </c>
      <c r="O194" s="136">
        <f t="shared" si="66"/>
        <v>21147</v>
      </c>
      <c r="P194" s="136">
        <f t="shared" si="66"/>
        <v>2749</v>
      </c>
      <c r="Q194" s="136">
        <f t="shared" si="66"/>
        <v>2068</v>
      </c>
      <c r="R194" s="136">
        <f t="shared" si="66"/>
        <v>619</v>
      </c>
      <c r="S194" s="136">
        <f t="shared" si="66"/>
        <v>699</v>
      </c>
      <c r="T194" s="136">
        <f t="shared" si="66"/>
        <v>692</v>
      </c>
      <c r="U194" s="136">
        <f t="shared" si="66"/>
        <v>684</v>
      </c>
      <c r="V194" s="136">
        <f t="shared" si="66"/>
        <v>677</v>
      </c>
    </row>
    <row r="195" spans="3:22" ht="19.5" thickBot="1" x14ac:dyDescent="0.3">
      <c r="C195" s="227">
        <v>6</v>
      </c>
      <c r="D195" s="228"/>
      <c r="E195" s="228"/>
      <c r="F195" s="228"/>
      <c r="I195" s="137" t="s">
        <v>289</v>
      </c>
      <c r="J195" s="133">
        <f t="shared" si="63"/>
        <v>422089</v>
      </c>
      <c r="K195" s="133">
        <f t="shared" ref="K195:V195" si="67">K84</f>
        <v>37126</v>
      </c>
      <c r="L195" s="133">
        <f t="shared" si="67"/>
        <v>41506</v>
      </c>
      <c r="M195" s="133">
        <f t="shared" si="67"/>
        <v>31331</v>
      </c>
      <c r="N195" s="133">
        <f t="shared" si="67"/>
        <v>30908</v>
      </c>
      <c r="O195" s="133">
        <f t="shared" si="67"/>
        <v>28965</v>
      </c>
      <c r="P195" s="133">
        <f t="shared" si="67"/>
        <v>32984</v>
      </c>
      <c r="Q195" s="133">
        <f t="shared" si="67"/>
        <v>33867</v>
      </c>
      <c r="R195" s="133">
        <f t="shared" si="67"/>
        <v>39629</v>
      </c>
      <c r="S195" s="133">
        <f t="shared" si="67"/>
        <v>31546</v>
      </c>
      <c r="T195" s="133">
        <f t="shared" si="67"/>
        <v>26242</v>
      </c>
      <c r="U195" s="133">
        <f t="shared" si="67"/>
        <v>41911</v>
      </c>
      <c r="V195" s="133">
        <f t="shared" si="67"/>
        <v>46074</v>
      </c>
    </row>
    <row r="196" spans="3:22" ht="24.75" thickBot="1" x14ac:dyDescent="0.3">
      <c r="C196" s="227">
        <v>7</v>
      </c>
      <c r="D196" s="228"/>
      <c r="E196" s="228"/>
      <c r="F196" s="228"/>
      <c r="I196" s="137" t="s">
        <v>294</v>
      </c>
      <c r="J196" s="133">
        <f t="shared" si="63"/>
        <v>1055003</v>
      </c>
      <c r="K196" s="133">
        <f t="shared" ref="K196:V196" si="68">K114</f>
        <v>282228</v>
      </c>
      <c r="L196" s="133">
        <f t="shared" si="68"/>
        <v>150286</v>
      </c>
      <c r="M196" s="133">
        <f t="shared" si="68"/>
        <v>116283</v>
      </c>
      <c r="N196" s="133">
        <f t="shared" si="68"/>
        <v>77994</v>
      </c>
      <c r="O196" s="133">
        <f t="shared" si="68"/>
        <v>56545</v>
      </c>
      <c r="P196" s="133">
        <f t="shared" si="68"/>
        <v>51697</v>
      </c>
      <c r="Q196" s="133">
        <f t="shared" si="68"/>
        <v>55562</v>
      </c>
      <c r="R196" s="133">
        <f t="shared" si="68"/>
        <v>54367</v>
      </c>
      <c r="S196" s="133">
        <f t="shared" si="68"/>
        <v>53637</v>
      </c>
      <c r="T196" s="133">
        <f t="shared" si="68"/>
        <v>50717</v>
      </c>
      <c r="U196" s="133">
        <f t="shared" si="68"/>
        <v>48077</v>
      </c>
      <c r="V196" s="133">
        <f t="shared" si="68"/>
        <v>57610</v>
      </c>
    </row>
    <row r="197" spans="3:22" ht="36.75" thickBot="1" x14ac:dyDescent="0.3">
      <c r="C197" s="227">
        <v>8</v>
      </c>
      <c r="D197" s="228"/>
      <c r="E197" s="228"/>
      <c r="F197" s="228"/>
      <c r="I197" s="137" t="s">
        <v>295</v>
      </c>
      <c r="J197" s="133">
        <f t="shared" si="63"/>
        <v>90522678</v>
      </c>
      <c r="K197" s="136">
        <f t="shared" ref="K197:V197" si="69">K125</f>
        <v>7390996</v>
      </c>
      <c r="L197" s="136">
        <f t="shared" si="69"/>
        <v>8595902</v>
      </c>
      <c r="M197" s="136">
        <f t="shared" si="69"/>
        <v>6873515</v>
      </c>
      <c r="N197" s="136">
        <f t="shared" si="69"/>
        <v>9187893</v>
      </c>
      <c r="O197" s="136">
        <f t="shared" si="69"/>
        <v>9200959</v>
      </c>
      <c r="P197" s="136">
        <f t="shared" si="69"/>
        <v>8986587</v>
      </c>
      <c r="Q197" s="136">
        <f t="shared" si="69"/>
        <v>8762869</v>
      </c>
      <c r="R197" s="136">
        <f t="shared" si="69"/>
        <v>8629521</v>
      </c>
      <c r="S197" s="136">
        <f t="shared" si="69"/>
        <v>7077490</v>
      </c>
      <c r="T197" s="136">
        <f t="shared" si="69"/>
        <v>6350706</v>
      </c>
      <c r="U197" s="136">
        <f t="shared" si="69"/>
        <v>4669706</v>
      </c>
      <c r="V197" s="136">
        <f t="shared" si="69"/>
        <v>4796534</v>
      </c>
    </row>
    <row r="198" spans="3:22" ht="24.75" thickBot="1" x14ac:dyDescent="0.3">
      <c r="C198" s="227">
        <v>9</v>
      </c>
      <c r="D198" s="228"/>
      <c r="E198" s="228"/>
      <c r="F198" s="228"/>
      <c r="I198" s="137" t="s">
        <v>296</v>
      </c>
      <c r="J198" s="133">
        <f t="shared" si="63"/>
        <v>0</v>
      </c>
      <c r="K198" s="139">
        <f>K163</f>
        <v>0</v>
      </c>
      <c r="L198" s="139">
        <f t="shared" ref="L198:V198" si="70">L163</f>
        <v>0</v>
      </c>
      <c r="M198" s="139">
        <f t="shared" si="70"/>
        <v>0</v>
      </c>
      <c r="N198" s="139">
        <f t="shared" si="70"/>
        <v>0</v>
      </c>
      <c r="O198" s="139">
        <f t="shared" si="70"/>
        <v>0</v>
      </c>
      <c r="P198" s="139">
        <f t="shared" si="70"/>
        <v>0</v>
      </c>
      <c r="Q198" s="139">
        <f t="shared" si="70"/>
        <v>0</v>
      </c>
      <c r="R198" s="139">
        <f t="shared" si="70"/>
        <v>0</v>
      </c>
      <c r="S198" s="139">
        <f t="shared" si="70"/>
        <v>0</v>
      </c>
      <c r="T198" s="139">
        <f t="shared" si="70"/>
        <v>0</v>
      </c>
      <c r="U198" s="139">
        <f t="shared" si="70"/>
        <v>0</v>
      </c>
      <c r="V198" s="139">
        <f t="shared" si="70"/>
        <v>0</v>
      </c>
    </row>
    <row r="199" spans="3:22" ht="19.5" thickBot="1" x14ac:dyDescent="0.3">
      <c r="C199" s="227">
        <v>0</v>
      </c>
      <c r="D199" s="228"/>
      <c r="E199" s="228"/>
      <c r="F199" s="228"/>
      <c r="I199" s="137" t="s">
        <v>293</v>
      </c>
      <c r="J199" s="133">
        <f t="shared" si="63"/>
        <v>0</v>
      </c>
      <c r="K199" s="139">
        <f>K170</f>
        <v>0</v>
      </c>
      <c r="L199" s="139">
        <f t="shared" ref="L199:V199" si="71">L170</f>
        <v>0</v>
      </c>
      <c r="M199" s="139">
        <f t="shared" si="71"/>
        <v>0</v>
      </c>
      <c r="N199" s="139">
        <f t="shared" si="71"/>
        <v>0</v>
      </c>
      <c r="O199" s="139">
        <f t="shared" si="71"/>
        <v>0</v>
      </c>
      <c r="P199" s="139">
        <f t="shared" si="71"/>
        <v>0</v>
      </c>
      <c r="Q199" s="139">
        <f t="shared" si="71"/>
        <v>0</v>
      </c>
      <c r="R199" s="139">
        <f t="shared" si="71"/>
        <v>0</v>
      </c>
      <c r="S199" s="139">
        <f t="shared" si="71"/>
        <v>0</v>
      </c>
      <c r="T199" s="139">
        <f t="shared" si="71"/>
        <v>0</v>
      </c>
      <c r="U199" s="139">
        <f t="shared" si="71"/>
        <v>0</v>
      </c>
      <c r="V199" s="139">
        <f t="shared" si="71"/>
        <v>0</v>
      </c>
    </row>
    <row r="200" spans="3:22" ht="18.75" customHeight="1" thickBot="1" x14ac:dyDescent="0.3">
      <c r="I200" s="118" t="s">
        <v>290</v>
      </c>
      <c r="J200" s="138">
        <f>SUM(J191:J199)</f>
        <v>95255392</v>
      </c>
      <c r="K200" s="138">
        <f t="shared" ref="K200:V200" si="72">SUM(K191:K199)</f>
        <v>8363220</v>
      </c>
      <c r="L200" s="138">
        <f t="shared" si="72"/>
        <v>9263788</v>
      </c>
      <c r="M200" s="138">
        <f t="shared" si="72"/>
        <v>7334938</v>
      </c>
      <c r="N200" s="138">
        <f t="shared" si="72"/>
        <v>9535241</v>
      </c>
      <c r="O200" s="138">
        <f t="shared" si="72"/>
        <v>9531454</v>
      </c>
      <c r="P200" s="138">
        <f t="shared" si="72"/>
        <v>9245183</v>
      </c>
      <c r="Q200" s="138">
        <f t="shared" si="72"/>
        <v>9048457</v>
      </c>
      <c r="R200" s="138">
        <f t="shared" si="72"/>
        <v>8864611</v>
      </c>
      <c r="S200" s="138">
        <f t="shared" si="72"/>
        <v>7396216</v>
      </c>
      <c r="T200" s="138">
        <f t="shared" si="72"/>
        <v>6558211</v>
      </c>
      <c r="U200" s="138">
        <f t="shared" si="72"/>
        <v>5017103</v>
      </c>
      <c r="V200" s="138">
        <f t="shared" si="72"/>
        <v>5096970</v>
      </c>
    </row>
    <row r="201" spans="3:22" x14ac:dyDescent="0.25">
      <c r="J201" s="140"/>
    </row>
  </sheetData>
  <sheetProtection insertRows="0"/>
  <mergeCells count="38">
    <mergeCell ref="C189:V189"/>
    <mergeCell ref="I3:J3"/>
    <mergeCell ref="C195:F195"/>
    <mergeCell ref="C196:F196"/>
    <mergeCell ref="C197:F197"/>
    <mergeCell ref="C186:I186"/>
    <mergeCell ref="A187:I187"/>
    <mergeCell ref="C177:I177"/>
    <mergeCell ref="C178:I178"/>
    <mergeCell ref="C179:I179"/>
    <mergeCell ref="C180:I180"/>
    <mergeCell ref="C181:I181"/>
    <mergeCell ref="C182:I182"/>
    <mergeCell ref="A4:I4"/>
    <mergeCell ref="B5:B6"/>
    <mergeCell ref="C183:I183"/>
    <mergeCell ref="C198:F198"/>
    <mergeCell ref="C199:F199"/>
    <mergeCell ref="C190:F190"/>
    <mergeCell ref="C191:F191"/>
    <mergeCell ref="C192:F192"/>
    <mergeCell ref="C193:F193"/>
    <mergeCell ref="C194:F194"/>
    <mergeCell ref="B150:I150"/>
    <mergeCell ref="A1:V1"/>
    <mergeCell ref="C184:I184"/>
    <mergeCell ref="C185:I185"/>
    <mergeCell ref="C173:I173"/>
    <mergeCell ref="A176:I176"/>
    <mergeCell ref="C5:H5"/>
    <mergeCell ref="E6:F6"/>
    <mergeCell ref="G6:H6"/>
    <mergeCell ref="A5:A6"/>
    <mergeCell ref="A175:J175"/>
    <mergeCell ref="B157:I157"/>
    <mergeCell ref="B145:I145"/>
    <mergeCell ref="B140:I140"/>
    <mergeCell ref="B144:I144"/>
  </mergeCells>
  <conditionalFormatting sqref="J11:J12 J86:J99 J15:J18 J20 J22:J25 J32:J33 J35 J74 J38 J41:J52 J55:J67 J69:J72 J77:J81 J83 J112 J155:J156 J159:J161 J172 J101:J107 J109:J110 J117 J121:J122 J124 J119 J165:J167 J27:J29 J130:J139 J142:J143 J148:J152">
    <cfRule type="expression" dxfId="6" priority="46">
      <formula>ISBLANK(J11)</formula>
    </cfRule>
  </conditionalFormatting>
  <conditionalFormatting sqref="K18:V18 K24:V25 K27:V27 K32:V33 K35:V35 K74:V74 K69:V72 K83:V83 K112:V112 K155:V156 K101:V101 K109:V110 K117:V117 K121:V122 K124:V124 K119:V119 K29:V29 K159:V161 K165:V167 K172:V172 K11:V12 K56:V57 K45:V45 K86:V86 V42 K48:V52 K59:V59 K61:V61 K63:V67 K91:V98 K88:V89 K103:V107 K77:V80">
    <cfRule type="expression" dxfId="5" priority="7">
      <formula>ISBLANK(K11)</formula>
    </cfRule>
  </conditionalFormatting>
  <conditionalFormatting sqref="J201">
    <cfRule type="cellIs" dxfId="4" priority="6" operator="notEqual">
      <formula>0</formula>
    </cfRule>
  </conditionalFormatting>
  <conditionalFormatting sqref="X130:AI139">
    <cfRule type="expression" dxfId="3" priority="4">
      <formula>ISBLANK(X130)</formula>
    </cfRule>
  </conditionalFormatting>
  <conditionalFormatting sqref="X142:AI143">
    <cfRule type="expression" dxfId="2" priority="3">
      <formula>ISBLANK(X142)</formula>
    </cfRule>
  </conditionalFormatting>
  <conditionalFormatting sqref="X148:AI149">
    <cfRule type="expression" dxfId="1" priority="2">
      <formula>ISBLANK(X148)</formula>
    </cfRule>
  </conditionalFormatting>
  <conditionalFormatting sqref="X152:AI152">
    <cfRule type="expression" dxfId="0" priority="1">
      <formula>ISBLANK(X152)</formula>
    </cfRule>
  </conditionalFormatting>
  <printOptions horizontalCentered="1"/>
  <pageMargins left="0.23622047244094491" right="0.23622047244094491" top="0.51181102362204722" bottom="0.55118110236220474" header="0.27559055118110237" footer="0.31496062992125984"/>
  <pageSetup paperSize="305" scale="65" fitToHeight="0" orientation="landscape" r:id="rId1"/>
  <headerFooter>
    <oddHeader>&amp;CFORMATO PARA LA CALENDARIZACIÓN DE LA ESTIMACIÓN DE LOS IMPORTES POR RUBRO, TIPO, CLASE Y CONCEPTOS DE INGRESOS, CONTENIDOS EN LAS LEYES DE INGRESOS DE LOS MUNICIPIOS DE MICHOACÁN, DEBIDAMENTE ARMONIZADOS</oddHeader>
    <oddFooter>&amp;RPágina &amp;P</oddFooter>
  </headerFooter>
  <rowBreaks count="1" manualBreakCount="1">
    <brk id="18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23"/>
  <sheetViews>
    <sheetView zoomScaleNormal="100" workbookViewId="0">
      <selection activeCell="A23" sqref="A23:XFD24"/>
    </sheetView>
  </sheetViews>
  <sheetFormatPr baseColWidth="10" defaultColWidth="11.42578125" defaultRowHeight="18.75" x14ac:dyDescent="0.3"/>
  <cols>
    <col min="1" max="1" width="2.5703125" style="4" customWidth="1"/>
    <col min="2" max="2" width="2" style="4" bestFit="1" customWidth="1"/>
    <col min="3" max="3" width="2" style="4" customWidth="1"/>
    <col min="4" max="4" width="3" style="4" bestFit="1" customWidth="1"/>
    <col min="5" max="6" width="2" style="4" bestFit="1" customWidth="1"/>
    <col min="7" max="7" width="1.140625" style="3" customWidth="1"/>
    <col min="8" max="8" width="0.5703125" style="3" customWidth="1"/>
    <col min="9" max="9" width="0.85546875" style="3" customWidth="1"/>
    <col min="10" max="11" width="3" style="3" customWidth="1"/>
    <col min="12" max="12" width="6.85546875" style="3" customWidth="1"/>
    <col min="13" max="13" width="26.42578125" style="3" customWidth="1"/>
    <col min="14" max="26" width="10.85546875" style="3" customWidth="1"/>
    <col min="27" max="16384" width="11.42578125" style="2"/>
  </cols>
  <sheetData>
    <row r="1" spans="1:26" s="1" customFormat="1" ht="33.75" customHeight="1" x14ac:dyDescent="0.3">
      <c r="A1" s="246" t="s">
        <v>0</v>
      </c>
      <c r="B1" s="247"/>
      <c r="C1" s="247"/>
      <c r="D1" s="247"/>
      <c r="E1" s="248"/>
      <c r="F1" s="25"/>
      <c r="G1" s="249" t="s">
        <v>1</v>
      </c>
      <c r="H1" s="250"/>
      <c r="I1" s="250"/>
      <c r="J1" s="250"/>
      <c r="K1" s="250"/>
      <c r="L1" s="250"/>
      <c r="M1" s="251"/>
      <c r="N1" s="315" t="s">
        <v>105</v>
      </c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</row>
    <row r="2" spans="1:26" s="71" customFormat="1" ht="27.75" customHeight="1" thickBot="1" x14ac:dyDescent="0.25">
      <c r="A2" s="67" t="s">
        <v>2</v>
      </c>
      <c r="B2" s="68" t="s">
        <v>3</v>
      </c>
      <c r="C2" s="255" t="s">
        <v>4</v>
      </c>
      <c r="D2" s="256"/>
      <c r="E2" s="257" t="s">
        <v>5</v>
      </c>
      <c r="F2" s="258"/>
      <c r="G2" s="252"/>
      <c r="H2" s="253"/>
      <c r="I2" s="253"/>
      <c r="J2" s="253"/>
      <c r="K2" s="253"/>
      <c r="L2" s="253"/>
      <c r="M2" s="254"/>
      <c r="N2" s="69" t="s">
        <v>106</v>
      </c>
      <c r="O2" s="70" t="s">
        <v>107</v>
      </c>
      <c r="P2" s="70" t="s">
        <v>108</v>
      </c>
      <c r="Q2" s="70" t="s">
        <v>109</v>
      </c>
      <c r="R2" s="70" t="s">
        <v>110</v>
      </c>
      <c r="S2" s="70" t="s">
        <v>111</v>
      </c>
      <c r="T2" s="70" t="s">
        <v>112</v>
      </c>
      <c r="U2" s="70" t="s">
        <v>113</v>
      </c>
      <c r="V2" s="70" t="s">
        <v>114</v>
      </c>
      <c r="W2" s="70" t="s">
        <v>115</v>
      </c>
      <c r="X2" s="70" t="s">
        <v>116</v>
      </c>
      <c r="Y2" s="70" t="s">
        <v>117</v>
      </c>
      <c r="Z2" s="70" t="s">
        <v>118</v>
      </c>
    </row>
    <row r="3" spans="1:26" ht="16.5" customHeight="1" x14ac:dyDescent="0.3">
      <c r="A3" s="24">
        <v>1</v>
      </c>
      <c r="B3" s="26" t="s">
        <v>9</v>
      </c>
      <c r="C3" s="32" t="s">
        <v>9</v>
      </c>
      <c r="D3" s="27">
        <v>0</v>
      </c>
      <c r="E3" s="29">
        <v>0</v>
      </c>
      <c r="F3" s="29">
        <v>0</v>
      </c>
      <c r="G3" s="262" t="s">
        <v>10</v>
      </c>
      <c r="H3" s="262"/>
      <c r="I3" s="262"/>
      <c r="J3" s="262"/>
      <c r="K3" s="262"/>
      <c r="L3" s="262"/>
      <c r="M3" s="26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6.5" customHeight="1" x14ac:dyDescent="0.3">
      <c r="A4" s="5">
        <v>1</v>
      </c>
      <c r="B4" s="6" t="s">
        <v>11</v>
      </c>
      <c r="C4" s="11" t="s">
        <v>9</v>
      </c>
      <c r="D4" s="10">
        <v>0</v>
      </c>
      <c r="E4" s="30">
        <v>0</v>
      </c>
      <c r="F4" s="30">
        <v>0</v>
      </c>
      <c r="G4" s="16"/>
      <c r="H4" s="263" t="s">
        <v>12</v>
      </c>
      <c r="I4" s="264"/>
      <c r="J4" s="264"/>
      <c r="K4" s="264"/>
      <c r="L4" s="264"/>
      <c r="M4" s="265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16.5" customHeight="1" x14ac:dyDescent="0.3">
      <c r="A5" s="5">
        <v>1</v>
      </c>
      <c r="B5" s="5">
        <v>1</v>
      </c>
      <c r="C5" s="10">
        <v>0</v>
      </c>
      <c r="D5" s="11" t="s">
        <v>11</v>
      </c>
      <c r="E5" s="31" t="s">
        <v>9</v>
      </c>
      <c r="F5" s="31" t="s">
        <v>9</v>
      </c>
      <c r="G5" s="7"/>
      <c r="H5" s="15"/>
      <c r="I5" s="259" t="s">
        <v>15</v>
      </c>
      <c r="J5" s="260"/>
      <c r="K5" s="260"/>
      <c r="L5" s="260"/>
      <c r="M5" s="261"/>
      <c r="N5" s="41">
        <f>SUM(O5:Z5)</f>
        <v>0</v>
      </c>
      <c r="O5" s="46">
        <v>0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0</v>
      </c>
      <c r="W5" s="46">
        <v>0</v>
      </c>
      <c r="X5" s="46">
        <v>0</v>
      </c>
      <c r="Y5" s="46">
        <v>0</v>
      </c>
      <c r="Z5" s="46">
        <v>0</v>
      </c>
    </row>
    <row r="6" spans="1:26" ht="26.25" customHeight="1" x14ac:dyDescent="0.3">
      <c r="A6" s="5">
        <v>1</v>
      </c>
      <c r="B6" s="5">
        <v>1</v>
      </c>
      <c r="C6" s="10">
        <v>0</v>
      </c>
      <c r="D6" s="11" t="s">
        <v>14</v>
      </c>
      <c r="E6" s="31" t="s">
        <v>9</v>
      </c>
      <c r="F6" s="31" t="s">
        <v>9</v>
      </c>
      <c r="G6" s="7"/>
      <c r="H6" s="15"/>
      <c r="I6" s="266" t="s">
        <v>13</v>
      </c>
      <c r="J6" s="267"/>
      <c r="K6" s="267"/>
      <c r="L6" s="267"/>
      <c r="M6" s="268"/>
      <c r="N6" s="41">
        <f t="shared" ref="N6:N65" si="0">SUM(O6:Z6)</f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0</v>
      </c>
      <c r="Z6" s="47">
        <v>0</v>
      </c>
    </row>
    <row r="7" spans="1:26" ht="16.5" customHeight="1" x14ac:dyDescent="0.3">
      <c r="A7" s="5">
        <v>1</v>
      </c>
      <c r="B7" s="6" t="s">
        <v>14</v>
      </c>
      <c r="C7" s="11" t="s">
        <v>9</v>
      </c>
      <c r="D7" s="10">
        <v>0</v>
      </c>
      <c r="E7" s="30">
        <v>0</v>
      </c>
      <c r="F7" s="30">
        <v>0</v>
      </c>
      <c r="G7" s="17"/>
      <c r="H7" s="269" t="s">
        <v>16</v>
      </c>
      <c r="I7" s="270"/>
      <c r="J7" s="270"/>
      <c r="K7" s="270"/>
      <c r="L7" s="270"/>
      <c r="M7" s="271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6.5" customHeight="1" x14ac:dyDescent="0.3">
      <c r="A8" s="5">
        <v>1</v>
      </c>
      <c r="B8" s="6" t="s">
        <v>14</v>
      </c>
      <c r="C8" s="11" t="s">
        <v>9</v>
      </c>
      <c r="D8" s="11" t="s">
        <v>11</v>
      </c>
      <c r="E8" s="31" t="s">
        <v>9</v>
      </c>
      <c r="F8" s="31" t="s">
        <v>9</v>
      </c>
      <c r="G8" s="7"/>
      <c r="H8" s="7"/>
      <c r="I8" s="272" t="s">
        <v>17</v>
      </c>
      <c r="J8" s="272"/>
      <c r="K8" s="272"/>
      <c r="L8" s="272"/>
      <c r="M8" s="272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6.5" customHeight="1" x14ac:dyDescent="0.3">
      <c r="A9" s="5">
        <v>1</v>
      </c>
      <c r="B9" s="6" t="s">
        <v>14</v>
      </c>
      <c r="C9" s="11" t="s">
        <v>9</v>
      </c>
      <c r="D9" s="11" t="s">
        <v>11</v>
      </c>
      <c r="E9" s="31" t="s">
        <v>9</v>
      </c>
      <c r="F9" s="31" t="s">
        <v>11</v>
      </c>
      <c r="G9" s="7"/>
      <c r="H9" s="7"/>
      <c r="I9" s="14"/>
      <c r="J9" s="259" t="s">
        <v>18</v>
      </c>
      <c r="K9" s="260"/>
      <c r="L9" s="260"/>
      <c r="M9" s="261"/>
      <c r="N9" s="41">
        <f t="shared" si="0"/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</row>
    <row r="10" spans="1:26" ht="16.5" customHeight="1" x14ac:dyDescent="0.3">
      <c r="A10" s="5">
        <v>1</v>
      </c>
      <c r="B10" s="6" t="s">
        <v>14</v>
      </c>
      <c r="C10" s="11" t="s">
        <v>9</v>
      </c>
      <c r="D10" s="11" t="s">
        <v>11</v>
      </c>
      <c r="E10" s="31" t="s">
        <v>9</v>
      </c>
      <c r="F10" s="31" t="s">
        <v>14</v>
      </c>
      <c r="G10" s="7"/>
      <c r="H10" s="7"/>
      <c r="I10" s="14"/>
      <c r="J10" s="259" t="s">
        <v>19</v>
      </c>
      <c r="K10" s="260"/>
      <c r="L10" s="260"/>
      <c r="M10" s="261"/>
      <c r="N10" s="41">
        <f t="shared" si="0"/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</row>
    <row r="11" spans="1:26" ht="16.5" customHeight="1" x14ac:dyDescent="0.3">
      <c r="A11" s="5">
        <v>1</v>
      </c>
      <c r="B11" s="6" t="s">
        <v>14</v>
      </c>
      <c r="C11" s="11" t="s">
        <v>9</v>
      </c>
      <c r="D11" s="11" t="s">
        <v>11</v>
      </c>
      <c r="E11" s="31" t="s">
        <v>9</v>
      </c>
      <c r="F11" s="31" t="s">
        <v>20</v>
      </c>
      <c r="G11" s="7"/>
      <c r="H11" s="7"/>
      <c r="I11" s="14"/>
      <c r="J11" s="259" t="s">
        <v>21</v>
      </c>
      <c r="K11" s="260"/>
      <c r="L11" s="260"/>
      <c r="M11" s="261"/>
      <c r="N11" s="41">
        <f t="shared" si="0"/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</row>
    <row r="12" spans="1:26" ht="39" customHeight="1" x14ac:dyDescent="0.3">
      <c r="A12" s="5">
        <v>1</v>
      </c>
      <c r="B12" s="6" t="s">
        <v>14</v>
      </c>
      <c r="C12" s="11" t="s">
        <v>9</v>
      </c>
      <c r="D12" s="11" t="s">
        <v>14</v>
      </c>
      <c r="E12" s="31" t="s">
        <v>9</v>
      </c>
      <c r="F12" s="31" t="s">
        <v>9</v>
      </c>
      <c r="G12" s="7"/>
      <c r="H12" s="15"/>
      <c r="I12" s="266" t="s">
        <v>22</v>
      </c>
      <c r="J12" s="267"/>
      <c r="K12" s="267"/>
      <c r="L12" s="267"/>
      <c r="M12" s="268"/>
      <c r="N12" s="41">
        <f t="shared" si="0"/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</row>
    <row r="13" spans="1:26" ht="26.25" customHeight="1" x14ac:dyDescent="0.3">
      <c r="A13" s="5">
        <v>1</v>
      </c>
      <c r="B13" s="6" t="s">
        <v>20</v>
      </c>
      <c r="C13" s="10">
        <v>0</v>
      </c>
      <c r="D13" s="33">
        <v>0</v>
      </c>
      <c r="E13" s="34">
        <v>0</v>
      </c>
      <c r="F13" s="34">
        <v>0</v>
      </c>
      <c r="G13" s="17"/>
      <c r="H13" s="269" t="s">
        <v>23</v>
      </c>
      <c r="I13" s="270"/>
      <c r="J13" s="270"/>
      <c r="K13" s="270"/>
      <c r="L13" s="270"/>
      <c r="M13" s="271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28.5" customHeight="1" x14ac:dyDescent="0.3">
      <c r="A14" s="5">
        <v>1</v>
      </c>
      <c r="B14" s="6" t="s">
        <v>20</v>
      </c>
      <c r="C14" s="23">
        <v>0</v>
      </c>
      <c r="D14" s="23">
        <v>2</v>
      </c>
      <c r="E14" s="34">
        <v>0</v>
      </c>
      <c r="F14" s="34">
        <v>0</v>
      </c>
      <c r="G14" s="72"/>
      <c r="H14" s="72"/>
      <c r="I14" s="259" t="s">
        <v>119</v>
      </c>
      <c r="J14" s="260"/>
      <c r="K14" s="260"/>
      <c r="L14" s="260"/>
      <c r="M14" s="261"/>
      <c r="N14" s="41">
        <f t="shared" si="0"/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</row>
    <row r="15" spans="1:26" ht="16.5" customHeight="1" x14ac:dyDescent="0.3">
      <c r="A15" s="5">
        <v>1</v>
      </c>
      <c r="B15" s="6" t="s">
        <v>24</v>
      </c>
      <c r="C15" s="11" t="s">
        <v>9</v>
      </c>
      <c r="D15" s="10">
        <v>0</v>
      </c>
      <c r="E15" s="30">
        <v>0</v>
      </c>
      <c r="F15" s="30">
        <v>0</v>
      </c>
      <c r="G15" s="18"/>
      <c r="H15" s="273" t="s">
        <v>25</v>
      </c>
      <c r="I15" s="274"/>
      <c r="J15" s="274"/>
      <c r="K15" s="274"/>
      <c r="L15" s="274"/>
      <c r="M15" s="275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6.5" customHeight="1" x14ac:dyDescent="0.3">
      <c r="A16" s="5">
        <v>1</v>
      </c>
      <c r="B16" s="6" t="s">
        <v>24</v>
      </c>
      <c r="C16" s="11" t="s">
        <v>9</v>
      </c>
      <c r="D16" s="11" t="s">
        <v>11</v>
      </c>
      <c r="E16" s="31" t="s">
        <v>9</v>
      </c>
      <c r="F16" s="31" t="s">
        <v>9</v>
      </c>
      <c r="G16" s="13"/>
      <c r="H16" s="13"/>
      <c r="I16" s="282" t="s">
        <v>26</v>
      </c>
      <c r="J16" s="283"/>
      <c r="K16" s="283"/>
      <c r="L16" s="283"/>
      <c r="M16" s="284"/>
      <c r="N16" s="41">
        <f t="shared" si="0"/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</row>
    <row r="17" spans="1:26" ht="16.5" customHeight="1" x14ac:dyDescent="0.3">
      <c r="A17" s="5">
        <v>1</v>
      </c>
      <c r="B17" s="6" t="s">
        <v>24</v>
      </c>
      <c r="C17" s="11" t="s">
        <v>9</v>
      </c>
      <c r="D17" s="11" t="s">
        <v>14</v>
      </c>
      <c r="E17" s="31" t="s">
        <v>9</v>
      </c>
      <c r="F17" s="31" t="s">
        <v>9</v>
      </c>
      <c r="G17" s="13"/>
      <c r="H17" s="13"/>
      <c r="I17" s="266" t="s">
        <v>28</v>
      </c>
      <c r="J17" s="267"/>
      <c r="K17" s="267"/>
      <c r="L17" s="267"/>
      <c r="M17" s="268"/>
      <c r="N17" s="41">
        <f t="shared" si="0"/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59">
        <v>0</v>
      </c>
      <c r="V17" s="59">
        <v>0</v>
      </c>
      <c r="W17" s="59">
        <v>0</v>
      </c>
      <c r="X17" s="59">
        <v>0</v>
      </c>
      <c r="Y17" s="59">
        <v>0</v>
      </c>
      <c r="Z17" s="59">
        <v>0</v>
      </c>
    </row>
    <row r="18" spans="1:26" ht="16.5" customHeight="1" x14ac:dyDescent="0.3">
      <c r="A18" s="5">
        <v>1</v>
      </c>
      <c r="B18" s="6" t="s">
        <v>24</v>
      </c>
      <c r="C18" s="11" t="s">
        <v>9</v>
      </c>
      <c r="D18" s="11" t="s">
        <v>20</v>
      </c>
      <c r="E18" s="31" t="s">
        <v>9</v>
      </c>
      <c r="F18" s="31" t="s">
        <v>9</v>
      </c>
      <c r="G18" s="13"/>
      <c r="H18" s="13"/>
      <c r="I18" s="266" t="s">
        <v>30</v>
      </c>
      <c r="J18" s="267"/>
      <c r="K18" s="267"/>
      <c r="L18" s="267"/>
      <c r="M18" s="268"/>
      <c r="N18" s="41">
        <f t="shared" si="0"/>
        <v>0</v>
      </c>
      <c r="O18" s="59">
        <v>0</v>
      </c>
      <c r="P18" s="59">
        <v>0</v>
      </c>
      <c r="Q18" s="59">
        <v>0</v>
      </c>
      <c r="R18" s="59">
        <v>0</v>
      </c>
      <c r="S18" s="59">
        <v>0</v>
      </c>
      <c r="T18" s="59">
        <v>0</v>
      </c>
      <c r="U18" s="59">
        <v>0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</row>
    <row r="19" spans="1:26" ht="16.5" customHeight="1" x14ac:dyDescent="0.3">
      <c r="A19" s="5">
        <v>1</v>
      </c>
      <c r="B19" s="6" t="s">
        <v>24</v>
      </c>
      <c r="C19" s="11" t="s">
        <v>9</v>
      </c>
      <c r="D19" s="11" t="s">
        <v>27</v>
      </c>
      <c r="E19" s="31" t="s">
        <v>9</v>
      </c>
      <c r="F19" s="31" t="s">
        <v>9</v>
      </c>
      <c r="G19" s="13"/>
      <c r="H19" s="13"/>
      <c r="I19" s="266" t="s">
        <v>32</v>
      </c>
      <c r="J19" s="267"/>
      <c r="K19" s="267"/>
      <c r="L19" s="267"/>
      <c r="M19" s="268"/>
      <c r="N19" s="41">
        <f t="shared" si="0"/>
        <v>0</v>
      </c>
      <c r="O19" s="59">
        <v>0</v>
      </c>
      <c r="P19" s="59">
        <v>0</v>
      </c>
      <c r="Q19" s="59">
        <v>0</v>
      </c>
      <c r="R19" s="59">
        <v>0</v>
      </c>
      <c r="S19" s="59">
        <v>0</v>
      </c>
      <c r="T19" s="59">
        <v>0</v>
      </c>
      <c r="U19" s="59">
        <v>0</v>
      </c>
      <c r="V19" s="59">
        <v>0</v>
      </c>
      <c r="W19" s="59">
        <v>0</v>
      </c>
      <c r="X19" s="59">
        <v>0</v>
      </c>
      <c r="Y19" s="59">
        <v>0</v>
      </c>
      <c r="Z19" s="59">
        <v>0</v>
      </c>
    </row>
    <row r="20" spans="1:26" ht="16.5" customHeight="1" x14ac:dyDescent="0.3">
      <c r="A20" s="5">
        <v>1</v>
      </c>
      <c r="B20" s="6" t="s">
        <v>24</v>
      </c>
      <c r="C20" s="11" t="s">
        <v>9</v>
      </c>
      <c r="D20" s="11" t="s">
        <v>33</v>
      </c>
      <c r="E20" s="31" t="s">
        <v>9</v>
      </c>
      <c r="F20" s="31" t="s">
        <v>9</v>
      </c>
      <c r="G20" s="13"/>
      <c r="H20" s="13"/>
      <c r="I20" s="266" t="s">
        <v>34</v>
      </c>
      <c r="J20" s="267"/>
      <c r="K20" s="267"/>
      <c r="L20" s="267"/>
      <c r="M20" s="268"/>
      <c r="N20" s="41">
        <f t="shared" si="0"/>
        <v>0</v>
      </c>
      <c r="O20" s="48">
        <v>0</v>
      </c>
      <c r="P20" s="48">
        <v>0</v>
      </c>
      <c r="Q20" s="48">
        <v>0</v>
      </c>
      <c r="R20" s="48">
        <v>0</v>
      </c>
      <c r="S20" s="48">
        <v>0</v>
      </c>
      <c r="T20" s="48">
        <v>0</v>
      </c>
      <c r="U20" s="48">
        <v>0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</row>
    <row r="21" spans="1:26" ht="16.5" customHeight="1" x14ac:dyDescent="0.3">
      <c r="A21" s="5">
        <v>1</v>
      </c>
      <c r="B21" s="6" t="s">
        <v>31</v>
      </c>
      <c r="C21" s="11" t="s">
        <v>9</v>
      </c>
      <c r="D21" s="10">
        <v>0</v>
      </c>
      <c r="E21" s="30">
        <v>0</v>
      </c>
      <c r="F21" s="30">
        <v>0</v>
      </c>
      <c r="G21" s="8"/>
      <c r="H21" s="273" t="s">
        <v>35</v>
      </c>
      <c r="I21" s="274"/>
      <c r="J21" s="274"/>
      <c r="K21" s="274"/>
      <c r="L21" s="274"/>
      <c r="M21" s="275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6.5" customHeight="1" x14ac:dyDescent="0.3">
      <c r="A22" s="5">
        <v>1</v>
      </c>
      <c r="B22" s="6" t="s">
        <v>31</v>
      </c>
      <c r="C22" s="11" t="s">
        <v>9</v>
      </c>
      <c r="D22" s="11" t="s">
        <v>11</v>
      </c>
      <c r="E22" s="31" t="s">
        <v>9</v>
      </c>
      <c r="F22" s="31" t="s">
        <v>9</v>
      </c>
      <c r="G22" s="13"/>
      <c r="H22" s="13"/>
      <c r="I22" s="276" t="s">
        <v>35</v>
      </c>
      <c r="J22" s="277"/>
      <c r="K22" s="277"/>
      <c r="L22" s="277"/>
      <c r="M22" s="278"/>
      <c r="N22" s="41">
        <f t="shared" si="0"/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</row>
    <row r="23" spans="1:26" ht="63" customHeight="1" x14ac:dyDescent="0.3">
      <c r="A23" s="5">
        <v>1</v>
      </c>
      <c r="B23" s="6" t="s">
        <v>41</v>
      </c>
      <c r="C23" s="11" t="s">
        <v>9</v>
      </c>
      <c r="D23" s="10">
        <v>0</v>
      </c>
      <c r="E23" s="30">
        <v>0</v>
      </c>
      <c r="F23" s="30">
        <v>0</v>
      </c>
      <c r="G23" s="8"/>
      <c r="H23" s="279" t="s">
        <v>120</v>
      </c>
      <c r="I23" s="280"/>
      <c r="J23" s="280"/>
      <c r="K23" s="280"/>
      <c r="L23" s="280"/>
      <c r="M23" s="281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64.5" customHeight="1" x14ac:dyDescent="0.3">
      <c r="A24" s="5">
        <v>1</v>
      </c>
      <c r="B24" s="6" t="s">
        <v>41</v>
      </c>
      <c r="C24" s="11" t="s">
        <v>9</v>
      </c>
      <c r="D24" s="11" t="s">
        <v>11</v>
      </c>
      <c r="E24" s="31" t="s">
        <v>9</v>
      </c>
      <c r="F24" s="31" t="s">
        <v>9</v>
      </c>
      <c r="G24" s="13"/>
      <c r="H24" s="13"/>
      <c r="I24" s="292" t="s">
        <v>120</v>
      </c>
      <c r="J24" s="293"/>
      <c r="K24" s="293"/>
      <c r="L24" s="293"/>
      <c r="M24" s="294"/>
      <c r="N24" s="41">
        <f t="shared" si="0"/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</row>
    <row r="25" spans="1:26" ht="29.25" customHeight="1" x14ac:dyDescent="0.3">
      <c r="A25" s="9">
        <v>2</v>
      </c>
      <c r="B25" s="28" t="s">
        <v>9</v>
      </c>
      <c r="C25" s="11" t="s">
        <v>9</v>
      </c>
      <c r="D25" s="10">
        <v>0</v>
      </c>
      <c r="E25" s="30">
        <v>0</v>
      </c>
      <c r="F25" s="30">
        <v>0</v>
      </c>
      <c r="G25" s="295" t="s">
        <v>36</v>
      </c>
      <c r="H25" s="295"/>
      <c r="I25" s="295"/>
      <c r="J25" s="295"/>
      <c r="K25" s="295"/>
      <c r="L25" s="295"/>
      <c r="M25" s="295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7.25" customHeight="1" x14ac:dyDescent="0.3">
      <c r="A26" s="5">
        <v>3</v>
      </c>
      <c r="B26" s="6" t="s">
        <v>9</v>
      </c>
      <c r="C26" s="11" t="s">
        <v>9</v>
      </c>
      <c r="D26" s="10">
        <v>0</v>
      </c>
      <c r="E26" s="30">
        <v>0</v>
      </c>
      <c r="F26" s="30">
        <v>0</v>
      </c>
      <c r="G26" s="291" t="s">
        <v>37</v>
      </c>
      <c r="H26" s="291"/>
      <c r="I26" s="291"/>
      <c r="J26" s="291"/>
      <c r="K26" s="291"/>
      <c r="L26" s="291"/>
      <c r="M26" s="291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28.5" customHeight="1" x14ac:dyDescent="0.3">
      <c r="A27" s="5">
        <v>3</v>
      </c>
      <c r="B27" s="6" t="s">
        <v>11</v>
      </c>
      <c r="C27" s="11" t="s">
        <v>9</v>
      </c>
      <c r="D27" s="10">
        <v>0</v>
      </c>
      <c r="E27" s="30">
        <v>0</v>
      </c>
      <c r="F27" s="30">
        <v>0</v>
      </c>
      <c r="G27" s="8"/>
      <c r="H27" s="273" t="s">
        <v>38</v>
      </c>
      <c r="I27" s="274"/>
      <c r="J27" s="274"/>
      <c r="K27" s="274"/>
      <c r="L27" s="274"/>
      <c r="M27" s="275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33" customHeight="1" x14ac:dyDescent="0.3">
      <c r="A28" s="5">
        <v>3</v>
      </c>
      <c r="B28" s="6" t="s">
        <v>11</v>
      </c>
      <c r="C28" s="11" t="s">
        <v>9</v>
      </c>
      <c r="D28" s="11" t="s">
        <v>11</v>
      </c>
      <c r="E28" s="31" t="s">
        <v>9</v>
      </c>
      <c r="F28" s="31" t="s">
        <v>9</v>
      </c>
      <c r="G28" s="13"/>
      <c r="H28" s="13"/>
      <c r="I28" s="266" t="s">
        <v>39</v>
      </c>
      <c r="J28" s="267"/>
      <c r="K28" s="267"/>
      <c r="L28" s="267"/>
      <c r="M28" s="268"/>
      <c r="N28" s="41">
        <f t="shared" si="0"/>
        <v>0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ht="17.25" customHeight="1" x14ac:dyDescent="0.3">
      <c r="A29" s="5">
        <v>3</v>
      </c>
      <c r="B29" s="6" t="s">
        <v>11</v>
      </c>
      <c r="C29" s="11" t="s">
        <v>9</v>
      </c>
      <c r="D29" s="11" t="s">
        <v>14</v>
      </c>
      <c r="E29" s="31" t="s">
        <v>9</v>
      </c>
      <c r="F29" s="31" t="s">
        <v>9</v>
      </c>
      <c r="G29" s="13"/>
      <c r="H29" s="13"/>
      <c r="I29" s="266" t="s">
        <v>40</v>
      </c>
      <c r="J29" s="267"/>
      <c r="K29" s="267"/>
      <c r="L29" s="267"/>
      <c r="M29" s="268"/>
      <c r="N29" s="41">
        <f t="shared" si="0"/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48">
        <v>0</v>
      </c>
      <c r="Y29" s="48">
        <v>0</v>
      </c>
      <c r="Z29" s="48">
        <v>0</v>
      </c>
    </row>
    <row r="30" spans="1:26" ht="66.75" customHeight="1" x14ac:dyDescent="0.3">
      <c r="A30" s="5">
        <v>3</v>
      </c>
      <c r="B30" s="6" t="s">
        <v>41</v>
      </c>
      <c r="C30" s="11" t="s">
        <v>9</v>
      </c>
      <c r="D30" s="10">
        <v>0</v>
      </c>
      <c r="E30" s="30">
        <v>0</v>
      </c>
      <c r="F30" s="30">
        <v>0</v>
      </c>
      <c r="G30" s="8"/>
      <c r="H30" s="285" t="s">
        <v>42</v>
      </c>
      <c r="I30" s="286"/>
      <c r="J30" s="286"/>
      <c r="K30" s="286"/>
      <c r="L30" s="286"/>
      <c r="M30" s="287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58.5" customHeight="1" x14ac:dyDescent="0.3">
      <c r="A31" s="5">
        <v>3</v>
      </c>
      <c r="B31" s="6" t="s">
        <v>41</v>
      </c>
      <c r="C31" s="11" t="s">
        <v>9</v>
      </c>
      <c r="D31" s="11" t="s">
        <v>11</v>
      </c>
      <c r="E31" s="31" t="s">
        <v>9</v>
      </c>
      <c r="F31" s="31" t="s">
        <v>9</v>
      </c>
      <c r="G31" s="13"/>
      <c r="H31" s="13"/>
      <c r="I31" s="288" t="s">
        <v>42</v>
      </c>
      <c r="J31" s="289"/>
      <c r="K31" s="289"/>
      <c r="L31" s="289"/>
      <c r="M31" s="290"/>
      <c r="N31" s="41">
        <f t="shared" si="0"/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</row>
    <row r="32" spans="1:26" ht="16.5" customHeight="1" x14ac:dyDescent="0.3">
      <c r="A32" s="5">
        <v>4</v>
      </c>
      <c r="B32" s="6" t="s">
        <v>9</v>
      </c>
      <c r="C32" s="11" t="s">
        <v>9</v>
      </c>
      <c r="D32" s="10">
        <v>0</v>
      </c>
      <c r="E32" s="30">
        <v>0</v>
      </c>
      <c r="F32" s="30">
        <v>0</v>
      </c>
      <c r="G32" s="291" t="s">
        <v>43</v>
      </c>
      <c r="H32" s="291"/>
      <c r="I32" s="291"/>
      <c r="J32" s="291"/>
      <c r="K32" s="291"/>
      <c r="L32" s="291"/>
      <c r="M32" s="291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29.25" customHeight="1" x14ac:dyDescent="0.3">
      <c r="A33" s="5">
        <v>4</v>
      </c>
      <c r="B33" s="6" t="s">
        <v>11</v>
      </c>
      <c r="C33" s="11" t="s">
        <v>9</v>
      </c>
      <c r="D33" s="10">
        <v>0</v>
      </c>
      <c r="E33" s="30">
        <v>0</v>
      </c>
      <c r="F33" s="30">
        <v>0</v>
      </c>
      <c r="G33" s="8"/>
      <c r="H33" s="285" t="s">
        <v>44</v>
      </c>
      <c r="I33" s="286"/>
      <c r="J33" s="286"/>
      <c r="K33" s="286"/>
      <c r="L33" s="286"/>
      <c r="M33" s="287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30.75" customHeight="1" x14ac:dyDescent="0.3">
      <c r="A34" s="5">
        <v>4</v>
      </c>
      <c r="B34" s="6" t="s">
        <v>11</v>
      </c>
      <c r="C34" s="11" t="s">
        <v>9</v>
      </c>
      <c r="D34" s="11" t="s">
        <v>11</v>
      </c>
      <c r="E34" s="31" t="s">
        <v>9</v>
      </c>
      <c r="F34" s="31" t="s">
        <v>9</v>
      </c>
      <c r="G34" s="7"/>
      <c r="H34" s="7"/>
      <c r="I34" s="259" t="s">
        <v>121</v>
      </c>
      <c r="J34" s="260"/>
      <c r="K34" s="260"/>
      <c r="L34" s="260"/>
      <c r="M34" s="261"/>
      <c r="N34" s="41">
        <f t="shared" si="0"/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59">
        <v>0</v>
      </c>
      <c r="V34" s="59">
        <v>0</v>
      </c>
      <c r="W34" s="59">
        <v>0</v>
      </c>
      <c r="X34" s="59">
        <v>0</v>
      </c>
      <c r="Y34" s="59">
        <v>0</v>
      </c>
      <c r="Z34" s="59">
        <v>0</v>
      </c>
    </row>
    <row r="35" spans="1:26" ht="16.5" customHeight="1" x14ac:dyDescent="0.3">
      <c r="A35" s="5">
        <v>4</v>
      </c>
      <c r="B35" s="6" t="s">
        <v>20</v>
      </c>
      <c r="C35" s="11" t="s">
        <v>9</v>
      </c>
      <c r="D35" s="10">
        <v>0</v>
      </c>
      <c r="E35" s="30">
        <v>0</v>
      </c>
      <c r="F35" s="30">
        <v>0</v>
      </c>
      <c r="G35" s="65"/>
      <c r="H35" s="269" t="s">
        <v>45</v>
      </c>
      <c r="I35" s="270"/>
      <c r="J35" s="270"/>
      <c r="K35" s="270"/>
      <c r="L35" s="270"/>
      <c r="M35" s="271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6.5" customHeight="1" x14ac:dyDescent="0.3">
      <c r="A36" s="5">
        <v>4</v>
      </c>
      <c r="B36" s="6" t="s">
        <v>20</v>
      </c>
      <c r="C36" s="11" t="s">
        <v>9</v>
      </c>
      <c r="D36" s="11" t="s">
        <v>11</v>
      </c>
      <c r="E36" s="31" t="s">
        <v>9</v>
      </c>
      <c r="F36" s="31" t="s">
        <v>9</v>
      </c>
      <c r="G36" s="7"/>
      <c r="H36" s="7"/>
      <c r="I36" s="259" t="s">
        <v>46</v>
      </c>
      <c r="J36" s="260"/>
      <c r="K36" s="260"/>
      <c r="L36" s="260"/>
      <c r="M36" s="261"/>
      <c r="N36" s="41">
        <f t="shared" si="0"/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0</v>
      </c>
    </row>
    <row r="37" spans="1:26" ht="30.75" customHeight="1" x14ac:dyDescent="0.3">
      <c r="A37" s="5">
        <v>4</v>
      </c>
      <c r="B37" s="6" t="s">
        <v>20</v>
      </c>
      <c r="C37" s="11" t="s">
        <v>9</v>
      </c>
      <c r="D37" s="11" t="s">
        <v>14</v>
      </c>
      <c r="E37" s="31" t="s">
        <v>9</v>
      </c>
      <c r="F37" s="31" t="s">
        <v>9</v>
      </c>
      <c r="G37" s="7"/>
      <c r="H37" s="7"/>
      <c r="I37" s="296" t="s">
        <v>47</v>
      </c>
      <c r="J37" s="297"/>
      <c r="K37" s="297"/>
      <c r="L37" s="297"/>
      <c r="M37" s="298"/>
      <c r="N37" s="41">
        <f t="shared" si="0"/>
        <v>0</v>
      </c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6.5" customHeight="1" x14ac:dyDescent="0.3">
      <c r="A38" s="5">
        <v>4</v>
      </c>
      <c r="B38" s="6" t="s">
        <v>20</v>
      </c>
      <c r="C38" s="11" t="s">
        <v>9</v>
      </c>
      <c r="D38" s="11" t="s">
        <v>20</v>
      </c>
      <c r="E38" s="31" t="s">
        <v>9</v>
      </c>
      <c r="F38" s="31" t="s">
        <v>9</v>
      </c>
      <c r="G38" s="7"/>
      <c r="H38" s="7"/>
      <c r="I38" s="259" t="s">
        <v>48</v>
      </c>
      <c r="J38" s="260"/>
      <c r="K38" s="260"/>
      <c r="L38" s="260"/>
      <c r="M38" s="261"/>
      <c r="N38" s="41">
        <f t="shared" si="0"/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0</v>
      </c>
    </row>
    <row r="39" spans="1:26" ht="16.5" customHeight="1" x14ac:dyDescent="0.3">
      <c r="A39" s="5">
        <v>4</v>
      </c>
      <c r="B39" s="6" t="s">
        <v>20</v>
      </c>
      <c r="C39" s="11" t="s">
        <v>9</v>
      </c>
      <c r="D39" s="11" t="s">
        <v>27</v>
      </c>
      <c r="E39" s="31" t="s">
        <v>9</v>
      </c>
      <c r="F39" s="31" t="s">
        <v>9</v>
      </c>
      <c r="G39" s="7"/>
      <c r="H39" s="7"/>
      <c r="I39" s="272" t="s">
        <v>49</v>
      </c>
      <c r="J39" s="272"/>
      <c r="K39" s="272"/>
      <c r="L39" s="272"/>
      <c r="M39" s="272"/>
      <c r="N39" s="41">
        <f t="shared" si="0"/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0</v>
      </c>
    </row>
    <row r="40" spans="1:26" ht="16.5" customHeight="1" x14ac:dyDescent="0.3">
      <c r="A40" s="5">
        <v>4</v>
      </c>
      <c r="B40" s="6" t="s">
        <v>20</v>
      </c>
      <c r="C40" s="11" t="s">
        <v>9</v>
      </c>
      <c r="D40" s="11" t="s">
        <v>33</v>
      </c>
      <c r="E40" s="31" t="s">
        <v>9</v>
      </c>
      <c r="F40" s="31" t="s">
        <v>9</v>
      </c>
      <c r="G40" s="7"/>
      <c r="H40" s="7"/>
      <c r="I40" s="272" t="s">
        <v>50</v>
      </c>
      <c r="J40" s="272"/>
      <c r="K40" s="272"/>
      <c r="L40" s="272"/>
      <c r="M40" s="272"/>
      <c r="N40" s="41">
        <f t="shared" si="0"/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8">
        <v>0</v>
      </c>
      <c r="U40" s="48">
        <v>0</v>
      </c>
      <c r="V40" s="48">
        <v>0</v>
      </c>
      <c r="W40" s="48">
        <v>0</v>
      </c>
      <c r="X40" s="48">
        <v>0</v>
      </c>
      <c r="Y40" s="48">
        <v>0</v>
      </c>
      <c r="Z40" s="48">
        <v>0</v>
      </c>
    </row>
    <row r="41" spans="1:26" ht="16.5" customHeight="1" x14ac:dyDescent="0.3">
      <c r="A41" s="5">
        <v>4</v>
      </c>
      <c r="B41" s="6" t="s">
        <v>20</v>
      </c>
      <c r="C41" s="11" t="s">
        <v>9</v>
      </c>
      <c r="D41" s="11" t="s">
        <v>29</v>
      </c>
      <c r="E41" s="31" t="s">
        <v>9</v>
      </c>
      <c r="F41" s="31" t="s">
        <v>9</v>
      </c>
      <c r="G41" s="7"/>
      <c r="H41" s="7"/>
      <c r="I41" s="272" t="s">
        <v>51</v>
      </c>
      <c r="J41" s="272"/>
      <c r="K41" s="272"/>
      <c r="L41" s="272"/>
      <c r="M41" s="272"/>
      <c r="N41" s="41">
        <f t="shared" si="0"/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48">
        <v>0</v>
      </c>
      <c r="X41" s="48">
        <v>0</v>
      </c>
      <c r="Y41" s="48">
        <v>0</v>
      </c>
      <c r="Z41" s="48">
        <v>0</v>
      </c>
    </row>
    <row r="42" spans="1:26" ht="16.5" customHeight="1" x14ac:dyDescent="0.3">
      <c r="A42" s="5">
        <v>4</v>
      </c>
      <c r="B42" s="6" t="s">
        <v>20</v>
      </c>
      <c r="C42" s="11" t="s">
        <v>9</v>
      </c>
      <c r="D42" s="11" t="s">
        <v>24</v>
      </c>
      <c r="E42" s="31" t="s">
        <v>9</v>
      </c>
      <c r="F42" s="31" t="s">
        <v>9</v>
      </c>
      <c r="G42" s="7"/>
      <c r="H42" s="7"/>
      <c r="I42" s="272" t="s">
        <v>52</v>
      </c>
      <c r="J42" s="272"/>
      <c r="K42" s="272"/>
      <c r="L42" s="272"/>
      <c r="M42" s="272"/>
      <c r="N42" s="41">
        <f t="shared" si="0"/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</row>
    <row r="43" spans="1:26" ht="16.5" customHeight="1" x14ac:dyDescent="0.3">
      <c r="A43" s="5">
        <v>4</v>
      </c>
      <c r="B43" s="6" t="s">
        <v>20</v>
      </c>
      <c r="C43" s="11" t="s">
        <v>9</v>
      </c>
      <c r="D43" s="11" t="s">
        <v>31</v>
      </c>
      <c r="E43" s="31" t="s">
        <v>9</v>
      </c>
      <c r="F43" s="31" t="s">
        <v>9</v>
      </c>
      <c r="G43" s="7"/>
      <c r="H43" s="7"/>
      <c r="I43" s="272" t="s">
        <v>53</v>
      </c>
      <c r="J43" s="272"/>
      <c r="K43" s="272"/>
      <c r="L43" s="272"/>
      <c r="M43" s="272"/>
      <c r="N43" s="41">
        <f t="shared" si="0"/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8">
        <v>0</v>
      </c>
      <c r="W43" s="48">
        <v>0</v>
      </c>
      <c r="X43" s="48">
        <v>0</v>
      </c>
      <c r="Y43" s="48">
        <v>0</v>
      </c>
      <c r="Z43" s="48">
        <v>0</v>
      </c>
    </row>
    <row r="44" spans="1:26" ht="16.5" customHeight="1" x14ac:dyDescent="0.3">
      <c r="A44" s="5">
        <v>4</v>
      </c>
      <c r="B44" s="6" t="s">
        <v>20</v>
      </c>
      <c r="C44" s="11" t="s">
        <v>9</v>
      </c>
      <c r="D44" s="11" t="s">
        <v>41</v>
      </c>
      <c r="E44" s="31" t="s">
        <v>9</v>
      </c>
      <c r="F44" s="31" t="s">
        <v>9</v>
      </c>
      <c r="G44" s="7"/>
      <c r="H44" s="7"/>
      <c r="I44" s="272" t="s">
        <v>54</v>
      </c>
      <c r="J44" s="272"/>
      <c r="K44" s="272"/>
      <c r="L44" s="272"/>
      <c r="M44" s="272"/>
      <c r="N44" s="41">
        <f t="shared" si="0"/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8">
        <v>0</v>
      </c>
      <c r="W44" s="48">
        <v>0</v>
      </c>
      <c r="X44" s="48">
        <v>0</v>
      </c>
      <c r="Y44" s="48">
        <v>0</v>
      </c>
      <c r="Z44" s="48">
        <v>0</v>
      </c>
    </row>
    <row r="45" spans="1:26" ht="16.5" customHeight="1" x14ac:dyDescent="0.3">
      <c r="A45" s="5">
        <v>4</v>
      </c>
      <c r="B45" s="6" t="s">
        <v>20</v>
      </c>
      <c r="C45" s="11" t="s">
        <v>11</v>
      </c>
      <c r="D45" s="11" t="s">
        <v>9</v>
      </c>
      <c r="E45" s="31" t="s">
        <v>9</v>
      </c>
      <c r="F45" s="31" t="s">
        <v>9</v>
      </c>
      <c r="G45" s="7"/>
      <c r="H45" s="7"/>
      <c r="I45" s="272" t="s">
        <v>55</v>
      </c>
      <c r="J45" s="272"/>
      <c r="K45" s="272"/>
      <c r="L45" s="272"/>
      <c r="M45" s="272"/>
      <c r="N45" s="41">
        <f t="shared" si="0"/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</row>
    <row r="46" spans="1:26" ht="21.75" customHeight="1" x14ac:dyDescent="0.3">
      <c r="A46" s="5">
        <v>4</v>
      </c>
      <c r="B46" s="6" t="s">
        <v>20</v>
      </c>
      <c r="C46" s="11" t="s">
        <v>11</v>
      </c>
      <c r="D46" s="11" t="s">
        <v>31</v>
      </c>
      <c r="E46" s="31" t="s">
        <v>9</v>
      </c>
      <c r="F46" s="31" t="s">
        <v>9</v>
      </c>
      <c r="G46" s="7"/>
      <c r="H46" s="7"/>
      <c r="I46" s="272" t="s">
        <v>56</v>
      </c>
      <c r="J46" s="272"/>
      <c r="K46" s="272"/>
      <c r="L46" s="272"/>
      <c r="M46" s="272"/>
      <c r="N46" s="41">
        <f t="shared" si="0"/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8">
        <v>0</v>
      </c>
      <c r="W46" s="48">
        <v>0</v>
      </c>
      <c r="X46" s="48">
        <v>0</v>
      </c>
      <c r="Y46" s="48">
        <v>0</v>
      </c>
      <c r="Z46" s="48">
        <v>0</v>
      </c>
    </row>
    <row r="47" spans="1:26" ht="16.5" customHeight="1" x14ac:dyDescent="0.3">
      <c r="A47" s="5">
        <v>4</v>
      </c>
      <c r="B47" s="6" t="s">
        <v>20</v>
      </c>
      <c r="C47" s="11" t="s">
        <v>11</v>
      </c>
      <c r="D47" s="11" t="s">
        <v>41</v>
      </c>
      <c r="E47" s="31" t="s">
        <v>9</v>
      </c>
      <c r="F47" s="31" t="s">
        <v>9</v>
      </c>
      <c r="G47" s="7"/>
      <c r="H47" s="7"/>
      <c r="I47" s="272" t="s">
        <v>57</v>
      </c>
      <c r="J47" s="272"/>
      <c r="K47" s="272"/>
      <c r="L47" s="272"/>
      <c r="M47" s="272"/>
      <c r="N47" s="41">
        <f t="shared" si="0"/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  <c r="T47" s="48">
        <v>0</v>
      </c>
      <c r="U47" s="48">
        <v>0</v>
      </c>
      <c r="V47" s="48">
        <v>0</v>
      </c>
      <c r="W47" s="48">
        <v>0</v>
      </c>
      <c r="X47" s="48">
        <v>0</v>
      </c>
      <c r="Y47" s="48">
        <v>0</v>
      </c>
      <c r="Z47" s="48">
        <v>0</v>
      </c>
    </row>
    <row r="48" spans="1:26" ht="16.5" customHeight="1" x14ac:dyDescent="0.3">
      <c r="A48" s="5">
        <v>4</v>
      </c>
      <c r="B48" s="6" t="s">
        <v>27</v>
      </c>
      <c r="C48" s="11" t="s">
        <v>9</v>
      </c>
      <c r="D48" s="10">
        <v>0</v>
      </c>
      <c r="E48" s="30">
        <v>0</v>
      </c>
      <c r="F48" s="30">
        <v>0</v>
      </c>
      <c r="G48" s="65"/>
      <c r="H48" s="269" t="s">
        <v>58</v>
      </c>
      <c r="I48" s="270"/>
      <c r="J48" s="270"/>
      <c r="K48" s="270"/>
      <c r="L48" s="270"/>
      <c r="M48" s="271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45" customHeight="1" x14ac:dyDescent="0.3">
      <c r="A49" s="5">
        <v>4</v>
      </c>
      <c r="B49" s="6" t="s">
        <v>27</v>
      </c>
      <c r="C49" s="11" t="s">
        <v>9</v>
      </c>
      <c r="D49" s="10">
        <v>1</v>
      </c>
      <c r="E49" s="30">
        <v>0</v>
      </c>
      <c r="F49" s="30">
        <v>0</v>
      </c>
      <c r="G49" s="7"/>
      <c r="H49" s="7"/>
      <c r="I49" s="272" t="s">
        <v>59</v>
      </c>
      <c r="J49" s="272"/>
      <c r="K49" s="272"/>
      <c r="L49" s="272"/>
      <c r="M49" s="272"/>
      <c r="N49" s="41">
        <f t="shared" si="0"/>
        <v>0</v>
      </c>
      <c r="O49" s="60">
        <v>0</v>
      </c>
      <c r="P49" s="60">
        <v>0</v>
      </c>
      <c r="Q49" s="60">
        <v>0</v>
      </c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</row>
    <row r="50" spans="1:26" ht="44.25" customHeight="1" x14ac:dyDescent="0.3">
      <c r="A50" s="5">
        <v>4</v>
      </c>
      <c r="B50" s="6" t="s">
        <v>27</v>
      </c>
      <c r="C50" s="11" t="s">
        <v>9</v>
      </c>
      <c r="D50" s="10">
        <v>2</v>
      </c>
      <c r="E50" s="30">
        <v>0</v>
      </c>
      <c r="F50" s="30">
        <v>0</v>
      </c>
      <c r="G50" s="7"/>
      <c r="H50" s="7"/>
      <c r="I50" s="272" t="s">
        <v>60</v>
      </c>
      <c r="J50" s="272"/>
      <c r="K50" s="272"/>
      <c r="L50" s="272"/>
      <c r="M50" s="272"/>
      <c r="N50" s="41">
        <f t="shared" si="0"/>
        <v>0</v>
      </c>
      <c r="O50" s="60">
        <v>0</v>
      </c>
      <c r="P50" s="60">
        <v>0</v>
      </c>
      <c r="Q50" s="60">
        <v>0</v>
      </c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</row>
    <row r="51" spans="1:26" ht="32.25" customHeight="1" x14ac:dyDescent="0.3">
      <c r="A51" s="5">
        <v>4</v>
      </c>
      <c r="B51" s="6" t="s">
        <v>27</v>
      </c>
      <c r="C51" s="11" t="s">
        <v>9</v>
      </c>
      <c r="D51" s="10">
        <v>3</v>
      </c>
      <c r="E51" s="30">
        <v>0</v>
      </c>
      <c r="F51" s="30">
        <v>0</v>
      </c>
      <c r="G51" s="7"/>
      <c r="H51" s="7"/>
      <c r="I51" s="272" t="s">
        <v>61</v>
      </c>
      <c r="J51" s="272"/>
      <c r="K51" s="272"/>
      <c r="L51" s="272"/>
      <c r="M51" s="272"/>
      <c r="N51" s="41">
        <f t="shared" si="0"/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</row>
    <row r="52" spans="1:26" ht="45.75" customHeight="1" x14ac:dyDescent="0.3">
      <c r="A52" s="5">
        <v>4</v>
      </c>
      <c r="B52" s="6" t="s">
        <v>27</v>
      </c>
      <c r="C52" s="11" t="s">
        <v>9</v>
      </c>
      <c r="D52" s="10">
        <v>4</v>
      </c>
      <c r="E52" s="30">
        <v>0</v>
      </c>
      <c r="F52" s="30">
        <v>0</v>
      </c>
      <c r="G52" s="7"/>
      <c r="H52" s="7"/>
      <c r="I52" s="272" t="s">
        <v>62</v>
      </c>
      <c r="J52" s="272"/>
      <c r="K52" s="272"/>
      <c r="L52" s="272"/>
      <c r="M52" s="272"/>
      <c r="N52" s="41">
        <f t="shared" si="0"/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</row>
    <row r="53" spans="1:26" ht="16.5" customHeight="1" x14ac:dyDescent="0.3">
      <c r="A53" s="5">
        <v>4</v>
      </c>
      <c r="B53" s="6" t="s">
        <v>27</v>
      </c>
      <c r="C53" s="11" t="s">
        <v>9</v>
      </c>
      <c r="D53" s="10">
        <v>5</v>
      </c>
      <c r="E53" s="30">
        <v>0</v>
      </c>
      <c r="F53" s="30">
        <v>0</v>
      </c>
      <c r="G53" s="7"/>
      <c r="H53" s="7"/>
      <c r="I53" s="272" t="s">
        <v>63</v>
      </c>
      <c r="J53" s="272"/>
      <c r="K53" s="272"/>
      <c r="L53" s="272"/>
      <c r="M53" s="272"/>
      <c r="N53" s="41">
        <f t="shared" si="0"/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</row>
    <row r="54" spans="1:26" ht="16.5" customHeight="1" x14ac:dyDescent="0.3">
      <c r="A54" s="5">
        <v>4</v>
      </c>
      <c r="B54" s="6" t="s">
        <v>27</v>
      </c>
      <c r="C54" s="11" t="s">
        <v>9</v>
      </c>
      <c r="D54" s="10">
        <v>6</v>
      </c>
      <c r="E54" s="30">
        <v>0</v>
      </c>
      <c r="F54" s="30">
        <v>0</v>
      </c>
      <c r="G54" s="7"/>
      <c r="H54" s="7"/>
      <c r="I54" s="272" t="s">
        <v>64</v>
      </c>
      <c r="J54" s="272"/>
      <c r="K54" s="272"/>
      <c r="L54" s="272"/>
      <c r="M54" s="272"/>
      <c r="N54" s="41">
        <f t="shared" si="0"/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</row>
    <row r="55" spans="1:26" ht="16.5" customHeight="1" x14ac:dyDescent="0.3">
      <c r="A55" s="5">
        <v>4</v>
      </c>
      <c r="B55" s="6" t="s">
        <v>27</v>
      </c>
      <c r="C55" s="11" t="s">
        <v>9</v>
      </c>
      <c r="D55" s="10">
        <v>7</v>
      </c>
      <c r="E55" s="30">
        <v>0</v>
      </c>
      <c r="F55" s="30">
        <v>0</v>
      </c>
      <c r="G55" s="7"/>
      <c r="H55" s="7"/>
      <c r="I55" s="272" t="s">
        <v>65</v>
      </c>
      <c r="J55" s="272"/>
      <c r="K55" s="272"/>
      <c r="L55" s="272"/>
      <c r="M55" s="272"/>
      <c r="N55" s="41">
        <f t="shared" si="0"/>
        <v>0</v>
      </c>
      <c r="O55" s="48">
        <v>0</v>
      </c>
      <c r="P55" s="48">
        <v>0</v>
      </c>
      <c r="Q55" s="48">
        <v>0</v>
      </c>
      <c r="R55" s="48">
        <v>0</v>
      </c>
      <c r="S55" s="48">
        <v>0</v>
      </c>
      <c r="T55" s="48">
        <v>0</v>
      </c>
      <c r="U55" s="48">
        <v>0</v>
      </c>
      <c r="V55" s="48">
        <v>0</v>
      </c>
      <c r="W55" s="48">
        <v>0</v>
      </c>
      <c r="X55" s="48">
        <v>0</v>
      </c>
      <c r="Y55" s="48">
        <v>0</v>
      </c>
      <c r="Z55" s="48">
        <v>0</v>
      </c>
    </row>
    <row r="56" spans="1:26" ht="16.5" customHeight="1" x14ac:dyDescent="0.3">
      <c r="A56" s="5">
        <v>4</v>
      </c>
      <c r="B56" s="6" t="s">
        <v>27</v>
      </c>
      <c r="C56" s="11" t="s">
        <v>9</v>
      </c>
      <c r="D56" s="10">
        <v>8</v>
      </c>
      <c r="E56" s="30">
        <v>0</v>
      </c>
      <c r="F56" s="30">
        <v>0</v>
      </c>
      <c r="G56" s="7"/>
      <c r="H56" s="7"/>
      <c r="I56" s="272" t="s">
        <v>66</v>
      </c>
      <c r="J56" s="272"/>
      <c r="K56" s="272"/>
      <c r="L56" s="272"/>
      <c r="M56" s="272"/>
      <c r="N56" s="41">
        <f t="shared" si="0"/>
        <v>0</v>
      </c>
      <c r="O56" s="48">
        <v>0</v>
      </c>
      <c r="P56" s="48">
        <v>0</v>
      </c>
      <c r="Q56" s="48">
        <v>0</v>
      </c>
      <c r="R56" s="48">
        <v>0</v>
      </c>
      <c r="S56" s="48">
        <v>0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0</v>
      </c>
      <c r="Z56" s="48">
        <v>0</v>
      </c>
    </row>
    <row r="57" spans="1:26" ht="16.5" customHeight="1" x14ac:dyDescent="0.3">
      <c r="A57" s="5">
        <v>4</v>
      </c>
      <c r="B57" s="6" t="s">
        <v>27</v>
      </c>
      <c r="C57" s="11" t="s">
        <v>9</v>
      </c>
      <c r="D57" s="10">
        <v>9</v>
      </c>
      <c r="E57" s="30">
        <v>0</v>
      </c>
      <c r="F57" s="30">
        <v>0</v>
      </c>
      <c r="G57" s="7"/>
      <c r="H57" s="7"/>
      <c r="I57" s="299" t="s">
        <v>67</v>
      </c>
      <c r="J57" s="299"/>
      <c r="K57" s="299"/>
      <c r="L57" s="299"/>
      <c r="M57" s="299"/>
      <c r="N57" s="41">
        <f t="shared" si="0"/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49">
        <v>0</v>
      </c>
    </row>
    <row r="58" spans="1:26" ht="16.5" customHeight="1" x14ac:dyDescent="0.3">
      <c r="A58" s="5">
        <v>4</v>
      </c>
      <c r="B58" s="6" t="s">
        <v>33</v>
      </c>
      <c r="C58" s="11" t="s">
        <v>9</v>
      </c>
      <c r="D58" s="10">
        <v>0</v>
      </c>
      <c r="E58" s="30">
        <v>0</v>
      </c>
      <c r="F58" s="30">
        <v>0</v>
      </c>
      <c r="G58" s="65"/>
      <c r="H58" s="269" t="s">
        <v>69</v>
      </c>
      <c r="I58" s="270"/>
      <c r="J58" s="270"/>
      <c r="K58" s="270"/>
      <c r="L58" s="270"/>
      <c r="M58" s="271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6.5" customHeight="1" x14ac:dyDescent="0.3">
      <c r="A59" s="5">
        <v>4</v>
      </c>
      <c r="B59" s="6" t="s">
        <v>33</v>
      </c>
      <c r="C59" s="11" t="s">
        <v>11</v>
      </c>
      <c r="D59" s="10">
        <v>1</v>
      </c>
      <c r="E59" s="30">
        <v>0</v>
      </c>
      <c r="F59" s="30">
        <v>0</v>
      </c>
      <c r="G59" s="7"/>
      <c r="H59" s="7"/>
      <c r="I59" s="272" t="s">
        <v>26</v>
      </c>
      <c r="J59" s="272"/>
      <c r="K59" s="272"/>
      <c r="L59" s="272"/>
      <c r="M59" s="272"/>
      <c r="N59" s="41">
        <f t="shared" si="0"/>
        <v>0</v>
      </c>
      <c r="O59" s="48">
        <v>0</v>
      </c>
      <c r="P59" s="48">
        <v>0</v>
      </c>
      <c r="Q59" s="48">
        <v>0</v>
      </c>
      <c r="R59" s="48">
        <v>0</v>
      </c>
      <c r="S59" s="48">
        <v>0</v>
      </c>
      <c r="T59" s="48">
        <v>0</v>
      </c>
      <c r="U59" s="48">
        <v>0</v>
      </c>
      <c r="V59" s="48">
        <v>0</v>
      </c>
      <c r="W59" s="48">
        <v>0</v>
      </c>
      <c r="X59" s="48">
        <v>0</v>
      </c>
      <c r="Y59" s="48">
        <v>0</v>
      </c>
      <c r="Z59" s="48">
        <v>0</v>
      </c>
    </row>
    <row r="60" spans="1:26" ht="16.5" customHeight="1" x14ac:dyDescent="0.3">
      <c r="A60" s="5">
        <v>4</v>
      </c>
      <c r="B60" s="6" t="s">
        <v>33</v>
      </c>
      <c r="C60" s="11" t="s">
        <v>11</v>
      </c>
      <c r="D60" s="10">
        <v>2</v>
      </c>
      <c r="E60" s="30">
        <v>0</v>
      </c>
      <c r="F60" s="30">
        <v>0</v>
      </c>
      <c r="G60" s="7"/>
      <c r="H60" s="7"/>
      <c r="I60" s="272" t="s">
        <v>28</v>
      </c>
      <c r="J60" s="272"/>
      <c r="K60" s="272"/>
      <c r="L60" s="272"/>
      <c r="M60" s="272"/>
      <c r="N60" s="41">
        <f t="shared" si="0"/>
        <v>0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</row>
    <row r="61" spans="1:26" ht="16.5" customHeight="1" x14ac:dyDescent="0.3">
      <c r="A61" s="5">
        <v>4</v>
      </c>
      <c r="B61" s="6" t="s">
        <v>33</v>
      </c>
      <c r="C61" s="11" t="s">
        <v>11</v>
      </c>
      <c r="D61" s="10">
        <v>3</v>
      </c>
      <c r="E61" s="30">
        <v>0</v>
      </c>
      <c r="F61" s="30">
        <v>0</v>
      </c>
      <c r="G61" s="7"/>
      <c r="H61" s="7"/>
      <c r="I61" s="272" t="s">
        <v>30</v>
      </c>
      <c r="J61" s="272"/>
      <c r="K61" s="272"/>
      <c r="L61" s="272"/>
      <c r="M61" s="272"/>
      <c r="N61" s="41">
        <f t="shared" si="0"/>
        <v>0</v>
      </c>
      <c r="O61" s="48">
        <v>0</v>
      </c>
      <c r="P61" s="48">
        <v>0</v>
      </c>
      <c r="Q61" s="48">
        <v>0</v>
      </c>
      <c r="R61" s="48">
        <v>0</v>
      </c>
      <c r="S61" s="48">
        <v>0</v>
      </c>
      <c r="T61" s="48">
        <v>0</v>
      </c>
      <c r="U61" s="48">
        <v>0</v>
      </c>
      <c r="V61" s="48">
        <v>0</v>
      </c>
      <c r="W61" s="48">
        <v>0</v>
      </c>
      <c r="X61" s="48">
        <v>0</v>
      </c>
      <c r="Y61" s="48">
        <v>0</v>
      </c>
      <c r="Z61" s="48">
        <v>0</v>
      </c>
    </row>
    <row r="62" spans="1:26" ht="16.5" customHeight="1" x14ac:dyDescent="0.3">
      <c r="A62" s="5">
        <v>4</v>
      </c>
      <c r="B62" s="6" t="s">
        <v>33</v>
      </c>
      <c r="C62" s="11" t="s">
        <v>11</v>
      </c>
      <c r="D62" s="10">
        <v>4</v>
      </c>
      <c r="E62" s="30">
        <v>0</v>
      </c>
      <c r="F62" s="30">
        <v>0</v>
      </c>
      <c r="G62" s="7"/>
      <c r="H62" s="7"/>
      <c r="I62" s="272" t="s">
        <v>32</v>
      </c>
      <c r="J62" s="272"/>
      <c r="K62" s="272"/>
      <c r="L62" s="272"/>
      <c r="M62" s="272"/>
      <c r="N62" s="41">
        <f t="shared" si="0"/>
        <v>0</v>
      </c>
      <c r="O62" s="48">
        <v>0</v>
      </c>
      <c r="P62" s="48">
        <v>0</v>
      </c>
      <c r="Q62" s="48">
        <v>0</v>
      </c>
      <c r="R62" s="48">
        <v>0</v>
      </c>
      <c r="S62" s="48">
        <v>0</v>
      </c>
      <c r="T62" s="48">
        <v>0</v>
      </c>
      <c r="U62" s="48">
        <v>0</v>
      </c>
      <c r="V62" s="48">
        <v>0</v>
      </c>
      <c r="W62" s="48">
        <v>0</v>
      </c>
      <c r="X62" s="48">
        <v>0</v>
      </c>
      <c r="Y62" s="48">
        <v>0</v>
      </c>
      <c r="Z62" s="48">
        <v>0</v>
      </c>
    </row>
    <row r="63" spans="1:26" ht="16.5" customHeight="1" x14ac:dyDescent="0.3">
      <c r="A63" s="5">
        <v>4</v>
      </c>
      <c r="B63" s="6" t="s">
        <v>33</v>
      </c>
      <c r="C63" s="11" t="s">
        <v>11</v>
      </c>
      <c r="D63" s="10">
        <v>5</v>
      </c>
      <c r="E63" s="30">
        <v>0</v>
      </c>
      <c r="F63" s="30">
        <v>0</v>
      </c>
      <c r="G63" s="7"/>
      <c r="H63" s="7"/>
      <c r="I63" s="272" t="s">
        <v>34</v>
      </c>
      <c r="J63" s="272"/>
      <c r="K63" s="272"/>
      <c r="L63" s="272"/>
      <c r="M63" s="272"/>
      <c r="N63" s="41">
        <f t="shared" si="0"/>
        <v>0</v>
      </c>
      <c r="O63" s="48">
        <v>0</v>
      </c>
      <c r="P63" s="48">
        <v>0</v>
      </c>
      <c r="Q63" s="48">
        <v>0</v>
      </c>
      <c r="R63" s="48">
        <v>0</v>
      </c>
      <c r="S63" s="48">
        <v>0</v>
      </c>
      <c r="T63" s="48">
        <v>0</v>
      </c>
      <c r="U63" s="48">
        <v>0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</row>
    <row r="64" spans="1:26" ht="58.5" customHeight="1" x14ac:dyDescent="0.3">
      <c r="A64" s="5">
        <v>4</v>
      </c>
      <c r="B64" s="6" t="s">
        <v>41</v>
      </c>
      <c r="C64" s="11" t="s">
        <v>9</v>
      </c>
      <c r="D64" s="10">
        <v>0</v>
      </c>
      <c r="E64" s="30">
        <v>0</v>
      </c>
      <c r="F64" s="30">
        <v>0</v>
      </c>
      <c r="G64" s="7"/>
      <c r="H64" s="300" t="s">
        <v>70</v>
      </c>
      <c r="I64" s="301"/>
      <c r="J64" s="301"/>
      <c r="K64" s="301"/>
      <c r="L64" s="301"/>
      <c r="M64" s="302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63.75" customHeight="1" x14ac:dyDescent="0.3">
      <c r="A65" s="5">
        <v>4</v>
      </c>
      <c r="B65" s="6" t="s">
        <v>41</v>
      </c>
      <c r="C65" s="11" t="s">
        <v>9</v>
      </c>
      <c r="D65" s="10">
        <v>1</v>
      </c>
      <c r="E65" s="30">
        <v>0</v>
      </c>
      <c r="F65" s="30">
        <v>0</v>
      </c>
      <c r="G65" s="7"/>
      <c r="H65" s="7"/>
      <c r="I65" s="303" t="s">
        <v>70</v>
      </c>
      <c r="J65" s="303"/>
      <c r="K65" s="303"/>
      <c r="L65" s="303"/>
      <c r="M65" s="303"/>
      <c r="N65" s="41">
        <f t="shared" si="0"/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</row>
    <row r="66" spans="1:26" ht="16.5" customHeight="1" x14ac:dyDescent="0.3">
      <c r="A66" s="5">
        <v>5</v>
      </c>
      <c r="B66" s="6" t="s">
        <v>9</v>
      </c>
      <c r="C66" s="11" t="s">
        <v>9</v>
      </c>
      <c r="D66" s="10">
        <v>0</v>
      </c>
      <c r="E66" s="30">
        <v>0</v>
      </c>
      <c r="F66" s="30">
        <v>0</v>
      </c>
      <c r="G66" s="295" t="s">
        <v>71</v>
      </c>
      <c r="H66" s="295"/>
      <c r="I66" s="295"/>
      <c r="J66" s="295"/>
      <c r="K66" s="295"/>
      <c r="L66" s="295"/>
      <c r="M66" s="295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6.5" customHeight="1" x14ac:dyDescent="0.3">
      <c r="A67" s="5">
        <v>5</v>
      </c>
      <c r="B67" s="6" t="s">
        <v>11</v>
      </c>
      <c r="C67" s="11" t="s">
        <v>9</v>
      </c>
      <c r="D67" s="10">
        <v>0</v>
      </c>
      <c r="E67" s="30">
        <v>0</v>
      </c>
      <c r="F67" s="30">
        <v>0</v>
      </c>
      <c r="G67" s="65"/>
      <c r="H67" s="269" t="s">
        <v>72</v>
      </c>
      <c r="I67" s="270"/>
      <c r="J67" s="270"/>
      <c r="K67" s="270"/>
      <c r="L67" s="270"/>
      <c r="M67" s="271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49.5" customHeight="1" x14ac:dyDescent="0.3">
      <c r="A68" s="5">
        <v>5</v>
      </c>
      <c r="B68" s="6" t="s">
        <v>11</v>
      </c>
      <c r="C68" s="11" t="s">
        <v>9</v>
      </c>
      <c r="D68" s="10">
        <v>1</v>
      </c>
      <c r="E68" s="30">
        <v>0</v>
      </c>
      <c r="F68" s="30">
        <v>0</v>
      </c>
      <c r="G68" s="65"/>
      <c r="H68" s="65"/>
      <c r="I68" s="272" t="s">
        <v>122</v>
      </c>
      <c r="J68" s="272"/>
      <c r="K68" s="272"/>
      <c r="L68" s="272"/>
      <c r="M68" s="272"/>
      <c r="N68" s="41">
        <f t="shared" ref="N68:N129" si="1">SUM(O68:Z68)</f>
        <v>0</v>
      </c>
      <c r="O68" s="52">
        <v>0</v>
      </c>
      <c r="P68" s="52">
        <v>0</v>
      </c>
      <c r="Q68" s="52">
        <v>0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</row>
    <row r="69" spans="1:26" ht="33" customHeight="1" x14ac:dyDescent="0.3">
      <c r="A69" s="5">
        <v>5</v>
      </c>
      <c r="B69" s="6" t="s">
        <v>11</v>
      </c>
      <c r="C69" s="11" t="s">
        <v>9</v>
      </c>
      <c r="D69" s="10">
        <v>2</v>
      </c>
      <c r="E69" s="30">
        <v>0</v>
      </c>
      <c r="F69" s="30">
        <v>0</v>
      </c>
      <c r="G69" s="65"/>
      <c r="H69" s="65"/>
      <c r="I69" s="272" t="s">
        <v>123</v>
      </c>
      <c r="J69" s="272"/>
      <c r="K69" s="272"/>
      <c r="L69" s="272"/>
      <c r="M69" s="272"/>
      <c r="N69" s="41">
        <f t="shared" si="1"/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0</v>
      </c>
      <c r="Z69" s="48">
        <v>0</v>
      </c>
    </row>
    <row r="70" spans="1:26" ht="16.5" customHeight="1" x14ac:dyDescent="0.3">
      <c r="A70" s="5">
        <v>5</v>
      </c>
      <c r="B70" s="6" t="s">
        <v>11</v>
      </c>
      <c r="C70" s="11" t="s">
        <v>9</v>
      </c>
      <c r="D70" s="10">
        <v>3</v>
      </c>
      <c r="E70" s="30">
        <v>0</v>
      </c>
      <c r="F70" s="30">
        <v>0</v>
      </c>
      <c r="G70" s="65"/>
      <c r="H70" s="65"/>
      <c r="I70" s="299" t="s">
        <v>73</v>
      </c>
      <c r="J70" s="299"/>
      <c r="K70" s="299"/>
      <c r="L70" s="299"/>
      <c r="M70" s="299"/>
      <c r="N70" s="41">
        <f t="shared" si="1"/>
        <v>0</v>
      </c>
      <c r="O70" s="49"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</row>
    <row r="71" spans="1:26" ht="16.5" customHeight="1" x14ac:dyDescent="0.3">
      <c r="A71" s="5">
        <v>5</v>
      </c>
      <c r="B71" s="6" t="s">
        <v>11</v>
      </c>
      <c r="C71" s="11" t="s">
        <v>9</v>
      </c>
      <c r="D71" s="10">
        <v>4</v>
      </c>
      <c r="E71" s="30">
        <v>0</v>
      </c>
      <c r="F71" s="30">
        <v>0</v>
      </c>
      <c r="G71" s="65"/>
      <c r="H71" s="65"/>
      <c r="I71" s="299" t="s">
        <v>124</v>
      </c>
      <c r="J71" s="299"/>
      <c r="K71" s="299"/>
      <c r="L71" s="299"/>
      <c r="M71" s="299"/>
      <c r="N71" s="41">
        <f t="shared" si="1"/>
        <v>0</v>
      </c>
      <c r="O71" s="49">
        <v>0</v>
      </c>
      <c r="P71" s="49">
        <v>0</v>
      </c>
      <c r="Q71" s="49">
        <v>0</v>
      </c>
      <c r="R71" s="49">
        <v>0</v>
      </c>
      <c r="S71" s="49">
        <v>0</v>
      </c>
      <c r="T71" s="49">
        <v>0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</row>
    <row r="72" spans="1:26" ht="29.25" customHeight="1" x14ac:dyDescent="0.3">
      <c r="A72" s="5">
        <v>5</v>
      </c>
      <c r="B72" s="6" t="s">
        <v>11</v>
      </c>
      <c r="C72" s="11" t="s">
        <v>9</v>
      </c>
      <c r="D72" s="10">
        <v>5</v>
      </c>
      <c r="E72" s="30">
        <v>0</v>
      </c>
      <c r="F72" s="30">
        <v>0</v>
      </c>
      <c r="G72" s="65"/>
      <c r="H72" s="65"/>
      <c r="I72" s="272" t="s">
        <v>125</v>
      </c>
      <c r="J72" s="272"/>
      <c r="K72" s="272"/>
      <c r="L72" s="272"/>
      <c r="M72" s="272"/>
      <c r="N72" s="41">
        <f t="shared" si="1"/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3">
        <v>0</v>
      </c>
      <c r="Z72" s="53">
        <v>0</v>
      </c>
    </row>
    <row r="73" spans="1:26" ht="32.25" customHeight="1" x14ac:dyDescent="0.3">
      <c r="A73" s="5">
        <v>5</v>
      </c>
      <c r="B73" s="6" t="s">
        <v>11</v>
      </c>
      <c r="C73" s="11" t="s">
        <v>9</v>
      </c>
      <c r="D73" s="23">
        <v>8</v>
      </c>
      <c r="E73" s="30">
        <v>0</v>
      </c>
      <c r="F73" s="30">
        <v>0</v>
      </c>
      <c r="G73" s="65"/>
      <c r="H73" s="65"/>
      <c r="I73" s="272" t="s">
        <v>126</v>
      </c>
      <c r="J73" s="272"/>
      <c r="K73" s="272"/>
      <c r="L73" s="272"/>
      <c r="M73" s="272"/>
      <c r="N73" s="41">
        <f t="shared" si="1"/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3">
        <v>0</v>
      </c>
      <c r="Z73" s="53">
        <v>0</v>
      </c>
    </row>
    <row r="74" spans="1:26" ht="16.5" customHeight="1" x14ac:dyDescent="0.3">
      <c r="A74" s="5">
        <v>5</v>
      </c>
      <c r="B74" s="6" t="s">
        <v>14</v>
      </c>
      <c r="C74" s="11" t="s">
        <v>9</v>
      </c>
      <c r="D74" s="10">
        <v>0</v>
      </c>
      <c r="E74" s="30">
        <v>0</v>
      </c>
      <c r="F74" s="30">
        <v>0</v>
      </c>
      <c r="G74" s="65"/>
      <c r="H74" s="269" t="s">
        <v>74</v>
      </c>
      <c r="I74" s="270"/>
      <c r="J74" s="270"/>
      <c r="K74" s="270"/>
      <c r="L74" s="270"/>
      <c r="M74" s="271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22.5" customHeight="1" x14ac:dyDescent="0.3">
      <c r="A75" s="5">
        <v>5</v>
      </c>
      <c r="B75" s="6" t="s">
        <v>14</v>
      </c>
      <c r="C75" s="11" t="s">
        <v>9</v>
      </c>
      <c r="D75" s="10">
        <v>1</v>
      </c>
      <c r="E75" s="30">
        <v>0</v>
      </c>
      <c r="F75" s="30">
        <v>0</v>
      </c>
      <c r="G75" s="65"/>
      <c r="H75" s="65"/>
      <c r="I75" s="305" t="s">
        <v>127</v>
      </c>
      <c r="J75" s="244"/>
      <c r="K75" s="244"/>
      <c r="L75" s="244"/>
      <c r="M75" s="245"/>
      <c r="N75" s="41">
        <f t="shared" si="1"/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</row>
    <row r="76" spans="1:26" ht="61.5" customHeight="1" x14ac:dyDescent="0.3">
      <c r="A76" s="5">
        <v>5</v>
      </c>
      <c r="B76" s="6" t="s">
        <v>41</v>
      </c>
      <c r="C76" s="11" t="s">
        <v>9</v>
      </c>
      <c r="D76" s="10">
        <v>0</v>
      </c>
      <c r="E76" s="30">
        <v>0</v>
      </c>
      <c r="F76" s="30">
        <v>0</v>
      </c>
      <c r="G76" s="65"/>
      <c r="H76" s="65"/>
      <c r="I76" s="306" t="s">
        <v>75</v>
      </c>
      <c r="J76" s="306"/>
      <c r="K76" s="306"/>
      <c r="L76" s="306"/>
      <c r="M76" s="30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60.75" customHeight="1" x14ac:dyDescent="0.3">
      <c r="A77" s="5">
        <v>5</v>
      </c>
      <c r="B77" s="6" t="s">
        <v>41</v>
      </c>
      <c r="C77" s="11" t="s">
        <v>9</v>
      </c>
      <c r="D77" s="10">
        <v>1</v>
      </c>
      <c r="E77" s="30">
        <v>0</v>
      </c>
      <c r="F77" s="30">
        <v>0</v>
      </c>
      <c r="G77" s="65"/>
      <c r="H77" s="65"/>
      <c r="I77" s="303" t="s">
        <v>75</v>
      </c>
      <c r="J77" s="303"/>
      <c r="K77" s="303"/>
      <c r="L77" s="303"/>
      <c r="M77" s="303"/>
      <c r="N77" s="41">
        <f t="shared" si="1"/>
        <v>0</v>
      </c>
      <c r="O77" s="50">
        <v>0</v>
      </c>
      <c r="P77" s="50">
        <v>0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</row>
    <row r="78" spans="1:26" ht="15.75" customHeight="1" x14ac:dyDescent="0.3">
      <c r="A78" s="5">
        <v>6</v>
      </c>
      <c r="B78" s="6" t="s">
        <v>9</v>
      </c>
      <c r="C78" s="11" t="s">
        <v>9</v>
      </c>
      <c r="D78" s="10">
        <v>0</v>
      </c>
      <c r="E78" s="30">
        <v>0</v>
      </c>
      <c r="F78" s="30">
        <v>0</v>
      </c>
      <c r="G78" s="304" t="s">
        <v>76</v>
      </c>
      <c r="H78" s="304"/>
      <c r="I78" s="304"/>
      <c r="J78" s="304"/>
      <c r="K78" s="304"/>
      <c r="L78" s="304"/>
      <c r="M78" s="304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 x14ac:dyDescent="0.3">
      <c r="A79" s="5">
        <v>6</v>
      </c>
      <c r="B79" s="6" t="s">
        <v>11</v>
      </c>
      <c r="C79" s="11" t="s">
        <v>9</v>
      </c>
      <c r="D79" s="10">
        <v>0</v>
      </c>
      <c r="E79" s="30">
        <v>0</v>
      </c>
      <c r="F79" s="30">
        <v>0</v>
      </c>
      <c r="G79" s="65"/>
      <c r="H79" s="269" t="s">
        <v>77</v>
      </c>
      <c r="I79" s="270"/>
      <c r="J79" s="270"/>
      <c r="K79" s="270"/>
      <c r="L79" s="270"/>
      <c r="M79" s="271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 x14ac:dyDescent="0.3">
      <c r="A80" s="5">
        <v>6</v>
      </c>
      <c r="B80" s="5">
        <v>1</v>
      </c>
      <c r="C80" s="10">
        <v>0</v>
      </c>
      <c r="D80" s="10">
        <v>1</v>
      </c>
      <c r="E80" s="30">
        <v>0</v>
      </c>
      <c r="F80" s="30">
        <v>0</v>
      </c>
      <c r="G80" s="7"/>
      <c r="H80" s="7"/>
      <c r="I80" s="299" t="s">
        <v>30</v>
      </c>
      <c r="J80" s="299"/>
      <c r="K80" s="299"/>
      <c r="L80" s="299"/>
      <c r="M80" s="299"/>
      <c r="N80" s="41">
        <f t="shared" si="1"/>
        <v>0</v>
      </c>
      <c r="O80" s="49">
        <v>0</v>
      </c>
      <c r="P80" s="49">
        <v>0</v>
      </c>
      <c r="Q80" s="49">
        <v>0</v>
      </c>
      <c r="R80" s="49">
        <v>0</v>
      </c>
      <c r="S80" s="49">
        <v>0</v>
      </c>
      <c r="T80" s="49">
        <v>0</v>
      </c>
      <c r="U80" s="49">
        <v>0</v>
      </c>
      <c r="V80" s="49">
        <v>0</v>
      </c>
      <c r="W80" s="49">
        <v>0</v>
      </c>
      <c r="X80" s="49">
        <v>0</v>
      </c>
      <c r="Y80" s="49">
        <v>0</v>
      </c>
      <c r="Z80" s="49">
        <v>0</v>
      </c>
    </row>
    <row r="81" spans="1:26" ht="15.75" customHeight="1" x14ac:dyDescent="0.3">
      <c r="A81" s="5">
        <v>6</v>
      </c>
      <c r="B81" s="5">
        <v>1</v>
      </c>
      <c r="C81" s="10">
        <v>0</v>
      </c>
      <c r="D81" s="10">
        <v>2</v>
      </c>
      <c r="E81" s="30">
        <v>0</v>
      </c>
      <c r="F81" s="30">
        <v>0</v>
      </c>
      <c r="G81" s="7"/>
      <c r="H81" s="7"/>
      <c r="I81" s="299" t="s">
        <v>26</v>
      </c>
      <c r="J81" s="299"/>
      <c r="K81" s="299"/>
      <c r="L81" s="299"/>
      <c r="M81" s="299"/>
      <c r="N81" s="41">
        <f t="shared" si="1"/>
        <v>0</v>
      </c>
      <c r="O81" s="49">
        <v>0</v>
      </c>
      <c r="P81" s="49">
        <v>0</v>
      </c>
      <c r="Q81" s="49">
        <v>0</v>
      </c>
      <c r="R81" s="49">
        <v>0</v>
      </c>
      <c r="S81" s="49">
        <v>0</v>
      </c>
      <c r="T81" s="49">
        <v>0</v>
      </c>
      <c r="U81" s="49">
        <v>0</v>
      </c>
      <c r="V81" s="49">
        <v>0</v>
      </c>
      <c r="W81" s="49">
        <v>0</v>
      </c>
      <c r="X81" s="49">
        <v>0</v>
      </c>
      <c r="Y81" s="49">
        <v>0</v>
      </c>
      <c r="Z81" s="49">
        <v>0</v>
      </c>
    </row>
    <row r="82" spans="1:26" ht="15.75" customHeight="1" x14ac:dyDescent="0.3">
      <c r="A82" s="5">
        <v>6</v>
      </c>
      <c r="B82" s="5">
        <v>1</v>
      </c>
      <c r="C82" s="10">
        <v>0</v>
      </c>
      <c r="D82" s="10">
        <v>3</v>
      </c>
      <c r="E82" s="30">
        <v>0</v>
      </c>
      <c r="F82" s="30">
        <v>0</v>
      </c>
      <c r="G82" s="7"/>
      <c r="H82" s="7"/>
      <c r="I82" s="299" t="s">
        <v>128</v>
      </c>
      <c r="J82" s="299"/>
      <c r="K82" s="299"/>
      <c r="L82" s="299"/>
      <c r="M82" s="299"/>
      <c r="N82" s="41">
        <f t="shared" si="1"/>
        <v>0</v>
      </c>
      <c r="O82" s="49">
        <v>0</v>
      </c>
      <c r="P82" s="49">
        <v>0</v>
      </c>
      <c r="Q82" s="49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</row>
    <row r="83" spans="1:26" ht="15.75" customHeight="1" x14ac:dyDescent="0.3">
      <c r="A83" s="5">
        <v>6</v>
      </c>
      <c r="B83" s="5">
        <v>1</v>
      </c>
      <c r="C83" s="10">
        <v>0</v>
      </c>
      <c r="D83" s="10">
        <v>4</v>
      </c>
      <c r="E83" s="30">
        <v>0</v>
      </c>
      <c r="F83" s="30">
        <v>0</v>
      </c>
      <c r="G83" s="7"/>
      <c r="H83" s="7"/>
      <c r="I83" s="299" t="s">
        <v>129</v>
      </c>
      <c r="J83" s="299"/>
      <c r="K83" s="299"/>
      <c r="L83" s="299"/>
      <c r="M83" s="299"/>
      <c r="N83" s="41">
        <f t="shared" si="1"/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</row>
    <row r="84" spans="1:26" ht="15.75" customHeight="1" x14ac:dyDescent="0.3">
      <c r="A84" s="5">
        <v>6</v>
      </c>
      <c r="B84" s="5">
        <v>1</v>
      </c>
      <c r="C84" s="10">
        <v>0</v>
      </c>
      <c r="D84" s="10">
        <v>5</v>
      </c>
      <c r="E84" s="30">
        <v>0</v>
      </c>
      <c r="F84" s="30">
        <v>0</v>
      </c>
      <c r="G84" s="7"/>
      <c r="H84" s="7"/>
      <c r="I84" s="299" t="s">
        <v>130</v>
      </c>
      <c r="J84" s="299"/>
      <c r="K84" s="299"/>
      <c r="L84" s="299"/>
      <c r="M84" s="299"/>
      <c r="N84" s="41">
        <f t="shared" si="1"/>
        <v>0</v>
      </c>
      <c r="O84" s="49">
        <v>0</v>
      </c>
      <c r="P84" s="49">
        <v>0</v>
      </c>
      <c r="Q84" s="49">
        <v>0</v>
      </c>
      <c r="R84" s="49">
        <v>0</v>
      </c>
      <c r="S84" s="49">
        <v>0</v>
      </c>
      <c r="T84" s="49">
        <v>0</v>
      </c>
      <c r="U84" s="49">
        <v>0</v>
      </c>
      <c r="V84" s="49">
        <v>0</v>
      </c>
      <c r="W84" s="49">
        <v>0</v>
      </c>
      <c r="X84" s="49">
        <v>0</v>
      </c>
      <c r="Y84" s="49">
        <v>0</v>
      </c>
      <c r="Z84" s="49">
        <v>0</v>
      </c>
    </row>
    <row r="85" spans="1:26" ht="15.75" customHeight="1" x14ac:dyDescent="0.3">
      <c r="A85" s="5">
        <v>6</v>
      </c>
      <c r="B85" s="5">
        <v>1</v>
      </c>
      <c r="C85" s="10">
        <v>0</v>
      </c>
      <c r="D85" s="10">
        <v>6</v>
      </c>
      <c r="E85" s="30">
        <v>0</v>
      </c>
      <c r="F85" s="30">
        <v>0</v>
      </c>
      <c r="G85" s="7"/>
      <c r="H85" s="7"/>
      <c r="I85" s="299" t="s">
        <v>131</v>
      </c>
      <c r="J85" s="299"/>
      <c r="K85" s="299"/>
      <c r="L85" s="299"/>
      <c r="M85" s="299"/>
      <c r="N85" s="41">
        <f t="shared" si="1"/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</row>
    <row r="86" spans="1:26" ht="45" customHeight="1" x14ac:dyDescent="0.3">
      <c r="A86" s="5">
        <v>6</v>
      </c>
      <c r="B86" s="5">
        <v>1</v>
      </c>
      <c r="C86" s="10">
        <v>0</v>
      </c>
      <c r="D86" s="10">
        <v>7</v>
      </c>
      <c r="E86" s="30">
        <v>0</v>
      </c>
      <c r="F86" s="30">
        <v>0</v>
      </c>
      <c r="G86" s="7"/>
      <c r="H86" s="7"/>
      <c r="I86" s="299" t="s">
        <v>132</v>
      </c>
      <c r="J86" s="299"/>
      <c r="K86" s="299"/>
      <c r="L86" s="299"/>
      <c r="M86" s="299"/>
      <c r="N86" s="41">
        <f t="shared" si="1"/>
        <v>0</v>
      </c>
      <c r="O86" s="54">
        <v>0</v>
      </c>
      <c r="P86" s="54">
        <v>0</v>
      </c>
      <c r="Q86" s="54">
        <v>0</v>
      </c>
      <c r="R86" s="54">
        <v>0</v>
      </c>
      <c r="S86" s="54">
        <v>0</v>
      </c>
      <c r="T86" s="54">
        <v>0</v>
      </c>
      <c r="U86" s="54">
        <v>0</v>
      </c>
      <c r="V86" s="54">
        <v>0</v>
      </c>
      <c r="W86" s="54">
        <v>0</v>
      </c>
      <c r="X86" s="54">
        <v>0</v>
      </c>
      <c r="Y86" s="54">
        <v>0</v>
      </c>
      <c r="Z86" s="54">
        <v>0</v>
      </c>
    </row>
    <row r="87" spans="1:26" ht="18" customHeight="1" x14ac:dyDescent="0.3">
      <c r="A87" s="5">
        <v>6</v>
      </c>
      <c r="B87" s="5">
        <v>1</v>
      </c>
      <c r="C87" s="10">
        <v>0</v>
      </c>
      <c r="D87" s="10">
        <v>8</v>
      </c>
      <c r="E87" s="30">
        <v>0</v>
      </c>
      <c r="F87" s="30">
        <v>0</v>
      </c>
      <c r="G87" s="7"/>
      <c r="H87" s="7"/>
      <c r="I87" s="299" t="s">
        <v>133</v>
      </c>
      <c r="J87" s="299"/>
      <c r="K87" s="299"/>
      <c r="L87" s="299"/>
      <c r="M87" s="299"/>
      <c r="N87" s="41">
        <f t="shared" si="1"/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</row>
    <row r="88" spans="1:26" ht="15.75" customHeight="1" x14ac:dyDescent="0.3">
      <c r="A88" s="5">
        <v>6</v>
      </c>
      <c r="B88" s="5">
        <v>1</v>
      </c>
      <c r="C88" s="10">
        <v>0</v>
      </c>
      <c r="D88" s="10">
        <v>9</v>
      </c>
      <c r="E88" s="30">
        <v>0</v>
      </c>
      <c r="F88" s="30">
        <v>0</v>
      </c>
      <c r="G88" s="7"/>
      <c r="H88" s="7"/>
      <c r="I88" s="299" t="s">
        <v>134</v>
      </c>
      <c r="J88" s="299"/>
      <c r="K88" s="299"/>
      <c r="L88" s="299"/>
      <c r="M88" s="299"/>
      <c r="N88" s="41">
        <f t="shared" si="1"/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</row>
    <row r="89" spans="1:26" ht="35.25" customHeight="1" x14ac:dyDescent="0.3">
      <c r="A89" s="5">
        <v>6</v>
      </c>
      <c r="B89" s="5">
        <v>1</v>
      </c>
      <c r="C89" s="10">
        <v>1</v>
      </c>
      <c r="D89" s="10">
        <v>0</v>
      </c>
      <c r="E89" s="30">
        <v>0</v>
      </c>
      <c r="F89" s="30">
        <v>0</v>
      </c>
      <c r="G89" s="7"/>
      <c r="H89" s="7"/>
      <c r="I89" s="299" t="s">
        <v>135</v>
      </c>
      <c r="J89" s="299"/>
      <c r="K89" s="299"/>
      <c r="L89" s="299"/>
      <c r="M89" s="299"/>
      <c r="N89" s="41">
        <f t="shared" si="1"/>
        <v>0</v>
      </c>
      <c r="O89" s="49">
        <v>0</v>
      </c>
      <c r="P89" s="49">
        <v>0</v>
      </c>
      <c r="Q89" s="49">
        <v>0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</row>
    <row r="90" spans="1:26" ht="42" customHeight="1" x14ac:dyDescent="0.3">
      <c r="A90" s="5">
        <v>6</v>
      </c>
      <c r="B90" s="5">
        <v>1</v>
      </c>
      <c r="C90" s="10">
        <v>1</v>
      </c>
      <c r="D90" s="10">
        <v>1</v>
      </c>
      <c r="E90" s="30">
        <v>0</v>
      </c>
      <c r="F90" s="30">
        <v>0</v>
      </c>
      <c r="G90" s="7"/>
      <c r="H90" s="7"/>
      <c r="I90" s="299" t="s">
        <v>136</v>
      </c>
      <c r="J90" s="299"/>
      <c r="K90" s="299"/>
      <c r="L90" s="299"/>
      <c r="M90" s="299"/>
      <c r="N90" s="41">
        <f t="shared" si="1"/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54">
        <v>0</v>
      </c>
      <c r="X90" s="54">
        <v>0</v>
      </c>
      <c r="Y90" s="54">
        <v>0</v>
      </c>
      <c r="Z90" s="54">
        <v>0</v>
      </c>
    </row>
    <row r="91" spans="1:26" ht="45" customHeight="1" x14ac:dyDescent="0.3">
      <c r="A91" s="5">
        <v>6</v>
      </c>
      <c r="B91" s="5">
        <v>1</v>
      </c>
      <c r="C91" s="10">
        <v>1</v>
      </c>
      <c r="D91" s="23">
        <v>4</v>
      </c>
      <c r="E91" s="30">
        <v>0</v>
      </c>
      <c r="F91" s="30">
        <v>0</v>
      </c>
      <c r="G91" s="7"/>
      <c r="H91" s="7"/>
      <c r="I91" s="299" t="s">
        <v>137</v>
      </c>
      <c r="J91" s="299"/>
      <c r="K91" s="299"/>
      <c r="L91" s="299"/>
      <c r="M91" s="299"/>
      <c r="N91" s="41">
        <f t="shared" si="1"/>
        <v>0</v>
      </c>
      <c r="O91" s="54">
        <v>0</v>
      </c>
      <c r="P91" s="54">
        <v>0</v>
      </c>
      <c r="Q91" s="54">
        <v>0</v>
      </c>
      <c r="R91" s="54">
        <v>0</v>
      </c>
      <c r="S91" s="54">
        <v>0</v>
      </c>
      <c r="T91" s="54">
        <v>0</v>
      </c>
      <c r="U91" s="54">
        <v>0</v>
      </c>
      <c r="V91" s="54">
        <v>0</v>
      </c>
      <c r="W91" s="54">
        <v>0</v>
      </c>
      <c r="X91" s="54">
        <v>0</v>
      </c>
      <c r="Y91" s="54">
        <v>0</v>
      </c>
      <c r="Z91" s="54">
        <v>0</v>
      </c>
    </row>
    <row r="92" spans="1:26" ht="30" customHeight="1" x14ac:dyDescent="0.3">
      <c r="A92" s="5">
        <v>6</v>
      </c>
      <c r="B92" s="5">
        <v>1</v>
      </c>
      <c r="C92" s="10">
        <v>1</v>
      </c>
      <c r="D92" s="10">
        <v>5</v>
      </c>
      <c r="E92" s="30">
        <v>0</v>
      </c>
      <c r="F92" s="30">
        <v>0</v>
      </c>
      <c r="G92" s="7"/>
      <c r="H92" s="7"/>
      <c r="I92" s="299" t="s">
        <v>138</v>
      </c>
      <c r="J92" s="299"/>
      <c r="K92" s="299"/>
      <c r="L92" s="299"/>
      <c r="M92" s="299"/>
      <c r="N92" s="41">
        <f t="shared" si="1"/>
        <v>0</v>
      </c>
      <c r="O92" s="54">
        <v>0</v>
      </c>
      <c r="P92" s="54">
        <v>0</v>
      </c>
      <c r="Q92" s="54">
        <v>0</v>
      </c>
      <c r="R92" s="54">
        <v>0</v>
      </c>
      <c r="S92" s="54">
        <v>0</v>
      </c>
      <c r="T92" s="54">
        <v>0</v>
      </c>
      <c r="U92" s="54">
        <v>0</v>
      </c>
      <c r="V92" s="54">
        <v>0</v>
      </c>
      <c r="W92" s="54">
        <v>0</v>
      </c>
      <c r="X92" s="54">
        <v>0</v>
      </c>
      <c r="Y92" s="54">
        <v>0</v>
      </c>
      <c r="Z92" s="54">
        <v>0</v>
      </c>
    </row>
    <row r="93" spans="1:26" ht="31.5" customHeight="1" x14ac:dyDescent="0.3">
      <c r="A93" s="5">
        <v>6</v>
      </c>
      <c r="B93" s="5">
        <v>1</v>
      </c>
      <c r="C93" s="10">
        <v>1</v>
      </c>
      <c r="D93" s="10">
        <v>6</v>
      </c>
      <c r="E93" s="30">
        <v>0</v>
      </c>
      <c r="F93" s="30">
        <v>0</v>
      </c>
      <c r="G93" s="7"/>
      <c r="H93" s="7"/>
      <c r="I93" s="299" t="s">
        <v>139</v>
      </c>
      <c r="J93" s="299"/>
      <c r="K93" s="299"/>
      <c r="L93" s="299"/>
      <c r="M93" s="299"/>
      <c r="N93" s="41">
        <f t="shared" si="1"/>
        <v>0</v>
      </c>
      <c r="O93" s="54">
        <v>0</v>
      </c>
      <c r="P93" s="54">
        <v>0</v>
      </c>
      <c r="Q93" s="54">
        <v>0</v>
      </c>
      <c r="R93" s="54">
        <v>0</v>
      </c>
      <c r="S93" s="54">
        <v>0</v>
      </c>
      <c r="T93" s="54">
        <v>0</v>
      </c>
      <c r="U93" s="54">
        <v>0</v>
      </c>
      <c r="V93" s="54">
        <v>0</v>
      </c>
      <c r="W93" s="54">
        <v>0</v>
      </c>
      <c r="X93" s="54">
        <v>0</v>
      </c>
      <c r="Y93" s="54">
        <v>0</v>
      </c>
      <c r="Z93" s="54">
        <v>0</v>
      </c>
    </row>
    <row r="94" spans="1:26" ht="15.75" customHeight="1" x14ac:dyDescent="0.3">
      <c r="A94" s="5">
        <v>6</v>
      </c>
      <c r="B94" s="5">
        <v>2</v>
      </c>
      <c r="C94" s="10">
        <v>0</v>
      </c>
      <c r="D94" s="10">
        <v>0</v>
      </c>
      <c r="E94" s="30">
        <v>0</v>
      </c>
      <c r="F94" s="30">
        <v>0</v>
      </c>
      <c r="G94" s="65"/>
      <c r="H94" s="269" t="s">
        <v>140</v>
      </c>
      <c r="I94" s="270"/>
      <c r="J94" s="270"/>
      <c r="K94" s="270"/>
      <c r="L94" s="270"/>
      <c r="M94" s="271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 x14ac:dyDescent="0.3">
      <c r="A95" s="5">
        <v>6</v>
      </c>
      <c r="B95" s="5">
        <v>2</v>
      </c>
      <c r="C95" s="10">
        <v>0</v>
      </c>
      <c r="D95" s="10">
        <v>1</v>
      </c>
      <c r="E95" s="30">
        <v>0</v>
      </c>
      <c r="F95" s="30">
        <v>0</v>
      </c>
      <c r="G95" s="65"/>
      <c r="H95" s="65"/>
      <c r="I95" s="299" t="s">
        <v>140</v>
      </c>
      <c r="J95" s="299"/>
      <c r="K95" s="299"/>
      <c r="L95" s="299"/>
      <c r="M95" s="299"/>
      <c r="N95" s="41">
        <f t="shared" si="1"/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</row>
    <row r="96" spans="1:26" ht="58.5" customHeight="1" x14ac:dyDescent="0.3">
      <c r="A96" s="5">
        <v>6</v>
      </c>
      <c r="B96" s="6" t="s">
        <v>41</v>
      </c>
      <c r="C96" s="11" t="s">
        <v>9</v>
      </c>
      <c r="D96" s="10">
        <v>0</v>
      </c>
      <c r="E96" s="30">
        <v>0</v>
      </c>
      <c r="F96" s="30">
        <v>0</v>
      </c>
      <c r="G96" s="7"/>
      <c r="H96" s="300" t="s">
        <v>84</v>
      </c>
      <c r="I96" s="301"/>
      <c r="J96" s="301"/>
      <c r="K96" s="301"/>
      <c r="L96" s="301"/>
      <c r="M96" s="302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60" customHeight="1" x14ac:dyDescent="0.3">
      <c r="A97" s="5">
        <v>6</v>
      </c>
      <c r="B97" s="6" t="s">
        <v>41</v>
      </c>
      <c r="C97" s="11" t="s">
        <v>9</v>
      </c>
      <c r="D97" s="10">
        <v>1</v>
      </c>
      <c r="E97" s="30">
        <v>0</v>
      </c>
      <c r="F97" s="30">
        <v>0</v>
      </c>
      <c r="G97" s="7"/>
      <c r="H97" s="7"/>
      <c r="I97" s="308" t="s">
        <v>84</v>
      </c>
      <c r="J97" s="308"/>
      <c r="K97" s="308"/>
      <c r="L97" s="308"/>
      <c r="M97" s="308"/>
      <c r="N97" s="41">
        <f t="shared" si="1"/>
        <v>0</v>
      </c>
      <c r="O97" s="55">
        <v>0</v>
      </c>
      <c r="P97" s="55">
        <v>0</v>
      </c>
      <c r="Q97" s="55">
        <v>0</v>
      </c>
      <c r="R97" s="55">
        <v>0</v>
      </c>
      <c r="S97" s="55">
        <v>0</v>
      </c>
      <c r="T97" s="55">
        <v>0</v>
      </c>
      <c r="U97" s="55">
        <v>0</v>
      </c>
      <c r="V97" s="55">
        <v>0</v>
      </c>
      <c r="W97" s="55">
        <v>0</v>
      </c>
      <c r="X97" s="55">
        <v>0</v>
      </c>
      <c r="Y97" s="55">
        <v>0</v>
      </c>
      <c r="Z97" s="55">
        <v>0</v>
      </c>
    </row>
    <row r="98" spans="1:26" ht="22.5" customHeight="1" x14ac:dyDescent="0.3">
      <c r="A98" s="5">
        <v>7</v>
      </c>
      <c r="B98" s="6" t="s">
        <v>9</v>
      </c>
      <c r="C98" s="11" t="s">
        <v>9</v>
      </c>
      <c r="D98" s="10">
        <v>0</v>
      </c>
      <c r="E98" s="30">
        <v>0</v>
      </c>
      <c r="F98" s="30">
        <v>0</v>
      </c>
      <c r="G98" s="304" t="s">
        <v>141</v>
      </c>
      <c r="H98" s="304"/>
      <c r="I98" s="304"/>
      <c r="J98" s="304"/>
      <c r="K98" s="304"/>
      <c r="L98" s="304"/>
      <c r="M98" s="304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29.25" customHeight="1" x14ac:dyDescent="0.3">
      <c r="A99" s="5">
        <v>7</v>
      </c>
      <c r="B99" s="5">
        <v>1</v>
      </c>
      <c r="C99" s="10">
        <v>0</v>
      </c>
      <c r="D99" s="10">
        <v>0</v>
      </c>
      <c r="E99" s="30">
        <v>0</v>
      </c>
      <c r="F99" s="30">
        <v>0</v>
      </c>
      <c r="G99" s="65"/>
      <c r="H99" s="269" t="s">
        <v>142</v>
      </c>
      <c r="I99" s="270"/>
      <c r="J99" s="270"/>
      <c r="K99" s="270"/>
      <c r="L99" s="270"/>
      <c r="M99" s="271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33.75" customHeight="1" x14ac:dyDescent="0.3">
      <c r="A100" s="5">
        <v>7</v>
      </c>
      <c r="B100" s="5">
        <v>1</v>
      </c>
      <c r="C100" s="10">
        <v>0</v>
      </c>
      <c r="D100" s="10">
        <v>1</v>
      </c>
      <c r="E100" s="30">
        <v>0</v>
      </c>
      <c r="F100" s="30">
        <v>0</v>
      </c>
      <c r="G100" s="65"/>
      <c r="H100" s="65"/>
      <c r="I100" s="307" t="s">
        <v>142</v>
      </c>
      <c r="J100" s="307"/>
      <c r="K100" s="307"/>
      <c r="L100" s="307"/>
      <c r="M100" s="307"/>
      <c r="N100" s="41">
        <f t="shared" si="1"/>
        <v>0</v>
      </c>
      <c r="O100" s="54">
        <v>0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</row>
    <row r="101" spans="1:26" ht="42" customHeight="1" x14ac:dyDescent="0.3">
      <c r="A101" s="5">
        <v>7</v>
      </c>
      <c r="B101" s="5">
        <v>3</v>
      </c>
      <c r="C101" s="10">
        <v>0</v>
      </c>
      <c r="D101" s="10">
        <v>0</v>
      </c>
      <c r="E101" s="30">
        <v>0</v>
      </c>
      <c r="F101" s="30">
        <v>0</v>
      </c>
      <c r="G101" s="65"/>
      <c r="H101" s="263" t="s">
        <v>86</v>
      </c>
      <c r="I101" s="264"/>
      <c r="J101" s="264"/>
      <c r="K101" s="264"/>
      <c r="L101" s="264"/>
      <c r="M101" s="265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25.5" customHeight="1" x14ac:dyDescent="0.3">
      <c r="A102" s="5">
        <v>7</v>
      </c>
      <c r="B102" s="5">
        <v>3</v>
      </c>
      <c r="C102" s="10">
        <v>0</v>
      </c>
      <c r="D102" s="23">
        <v>2</v>
      </c>
      <c r="E102" s="30">
        <v>0</v>
      </c>
      <c r="F102" s="30">
        <v>0</v>
      </c>
      <c r="G102" s="7"/>
      <c r="H102" s="7"/>
      <c r="I102" s="307" t="s">
        <v>143</v>
      </c>
      <c r="J102" s="307"/>
      <c r="K102" s="307"/>
      <c r="L102" s="307"/>
      <c r="M102" s="307"/>
      <c r="N102" s="41">
        <f t="shared" si="1"/>
        <v>0</v>
      </c>
      <c r="O102" s="54">
        <v>0</v>
      </c>
      <c r="P102" s="54">
        <v>0</v>
      </c>
      <c r="Q102" s="54">
        <v>0</v>
      </c>
      <c r="R102" s="54">
        <v>0</v>
      </c>
      <c r="S102" s="54">
        <v>0</v>
      </c>
      <c r="T102" s="54">
        <v>0</v>
      </c>
      <c r="U102" s="54">
        <v>0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</row>
    <row r="103" spans="1:26" ht="20.25" customHeight="1" x14ac:dyDescent="0.3">
      <c r="A103" s="5">
        <v>7</v>
      </c>
      <c r="B103" s="5">
        <v>3</v>
      </c>
      <c r="C103" s="10">
        <v>0</v>
      </c>
      <c r="D103" s="10">
        <v>3</v>
      </c>
      <c r="E103" s="30">
        <v>0</v>
      </c>
      <c r="F103" s="30">
        <v>0</v>
      </c>
      <c r="G103" s="7"/>
      <c r="H103" s="7"/>
      <c r="I103" s="308" t="s">
        <v>144</v>
      </c>
      <c r="J103" s="308"/>
      <c r="K103" s="308"/>
      <c r="L103" s="308"/>
      <c r="M103" s="308"/>
      <c r="N103" s="41">
        <f t="shared" si="1"/>
        <v>0</v>
      </c>
      <c r="O103" s="55">
        <v>0</v>
      </c>
      <c r="P103" s="55">
        <v>0</v>
      </c>
      <c r="Q103" s="55">
        <v>0</v>
      </c>
      <c r="R103" s="55">
        <v>0</v>
      </c>
      <c r="S103" s="55">
        <v>0</v>
      </c>
      <c r="T103" s="55">
        <v>0</v>
      </c>
      <c r="U103" s="55">
        <v>0</v>
      </c>
      <c r="V103" s="55">
        <v>0</v>
      </c>
      <c r="W103" s="55">
        <v>0</v>
      </c>
      <c r="X103" s="55">
        <v>0</v>
      </c>
      <c r="Y103" s="55">
        <v>0</v>
      </c>
      <c r="Z103" s="55">
        <v>0</v>
      </c>
    </row>
    <row r="104" spans="1:26" ht="20.25" customHeight="1" x14ac:dyDescent="0.3">
      <c r="A104" s="5">
        <v>7</v>
      </c>
      <c r="B104" s="5">
        <v>3</v>
      </c>
      <c r="C104" s="10">
        <v>0</v>
      </c>
      <c r="D104" s="10">
        <v>5</v>
      </c>
      <c r="E104" s="30">
        <v>0</v>
      </c>
      <c r="F104" s="30">
        <v>0</v>
      </c>
      <c r="G104" s="7"/>
      <c r="H104" s="7"/>
      <c r="I104" s="309" t="s">
        <v>145</v>
      </c>
      <c r="J104" s="310"/>
      <c r="K104" s="310"/>
      <c r="L104" s="310"/>
      <c r="M104" s="311"/>
      <c r="N104" s="41">
        <f t="shared" si="1"/>
        <v>0</v>
      </c>
      <c r="O104" s="55">
        <v>0</v>
      </c>
      <c r="P104" s="55">
        <v>0</v>
      </c>
      <c r="Q104" s="55">
        <v>0</v>
      </c>
      <c r="R104" s="55">
        <v>0</v>
      </c>
      <c r="S104" s="55">
        <v>0</v>
      </c>
      <c r="T104" s="55">
        <v>0</v>
      </c>
      <c r="U104" s="55">
        <v>0</v>
      </c>
      <c r="V104" s="55">
        <v>0</v>
      </c>
      <c r="W104" s="55">
        <v>0</v>
      </c>
      <c r="X104" s="55">
        <v>0</v>
      </c>
      <c r="Y104" s="55">
        <v>0</v>
      </c>
      <c r="Z104" s="55">
        <v>0</v>
      </c>
    </row>
    <row r="105" spans="1:26" ht="20.25" customHeight="1" x14ac:dyDescent="0.3">
      <c r="A105" s="5">
        <v>7</v>
      </c>
      <c r="B105" s="5">
        <v>3</v>
      </c>
      <c r="C105" s="10">
        <v>0</v>
      </c>
      <c r="D105" s="10">
        <v>6</v>
      </c>
      <c r="E105" s="30">
        <v>0</v>
      </c>
      <c r="F105" s="30">
        <v>0</v>
      </c>
      <c r="G105" s="7"/>
      <c r="H105" s="7"/>
      <c r="I105" s="312" t="s">
        <v>146</v>
      </c>
      <c r="J105" s="313"/>
      <c r="K105" s="313"/>
      <c r="L105" s="313"/>
      <c r="M105" s="314"/>
      <c r="N105" s="41">
        <f t="shared" si="1"/>
        <v>0</v>
      </c>
      <c r="O105" s="55">
        <v>0</v>
      </c>
      <c r="P105" s="55">
        <v>0</v>
      </c>
      <c r="Q105" s="55">
        <v>0</v>
      </c>
      <c r="R105" s="55">
        <v>0</v>
      </c>
      <c r="S105" s="55">
        <v>0</v>
      </c>
      <c r="T105" s="55">
        <v>0</v>
      </c>
      <c r="U105" s="55">
        <v>0</v>
      </c>
      <c r="V105" s="55">
        <v>0</v>
      </c>
      <c r="W105" s="55">
        <v>0</v>
      </c>
      <c r="X105" s="55">
        <v>0</v>
      </c>
      <c r="Y105" s="55">
        <v>0</v>
      </c>
      <c r="Z105" s="55">
        <v>0</v>
      </c>
    </row>
    <row r="106" spans="1:26" ht="15.75" customHeight="1" x14ac:dyDescent="0.3">
      <c r="A106" s="5">
        <v>8</v>
      </c>
      <c r="B106" s="6" t="s">
        <v>9</v>
      </c>
      <c r="C106" s="11" t="s">
        <v>9</v>
      </c>
      <c r="D106" s="10">
        <v>0</v>
      </c>
      <c r="E106" s="30">
        <v>0</v>
      </c>
      <c r="F106" s="30">
        <v>0</v>
      </c>
      <c r="G106" s="295" t="s">
        <v>87</v>
      </c>
      <c r="H106" s="295"/>
      <c r="I106" s="295"/>
      <c r="J106" s="295"/>
      <c r="K106" s="295"/>
      <c r="L106" s="295"/>
      <c r="M106" s="295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 x14ac:dyDescent="0.3">
      <c r="A107" s="5">
        <v>8</v>
      </c>
      <c r="B107" s="5">
        <v>1</v>
      </c>
      <c r="C107" s="10">
        <v>0</v>
      </c>
      <c r="D107" s="10">
        <v>0</v>
      </c>
      <c r="E107" s="30">
        <v>0</v>
      </c>
      <c r="F107" s="30">
        <v>0</v>
      </c>
      <c r="G107" s="65"/>
      <c r="H107" s="269" t="s">
        <v>88</v>
      </c>
      <c r="I107" s="270"/>
      <c r="J107" s="270"/>
      <c r="K107" s="270"/>
      <c r="L107" s="270"/>
      <c r="M107" s="271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 x14ac:dyDescent="0.3">
      <c r="A108" s="5">
        <v>8</v>
      </c>
      <c r="B108" s="5">
        <v>1</v>
      </c>
      <c r="C108" s="10">
        <v>0</v>
      </c>
      <c r="D108" s="10">
        <v>1</v>
      </c>
      <c r="E108" s="30">
        <v>0</v>
      </c>
      <c r="F108" s="30">
        <v>0</v>
      </c>
      <c r="G108" s="7"/>
      <c r="H108" s="7"/>
      <c r="I108" s="299" t="s">
        <v>147</v>
      </c>
      <c r="J108" s="299"/>
      <c r="K108" s="299"/>
      <c r="L108" s="299"/>
      <c r="M108" s="299"/>
      <c r="N108" s="41">
        <f t="shared" si="1"/>
        <v>0</v>
      </c>
      <c r="O108" s="61">
        <v>0</v>
      </c>
      <c r="P108" s="61">
        <v>0</v>
      </c>
      <c r="Q108" s="61">
        <v>0</v>
      </c>
      <c r="R108" s="61">
        <v>0</v>
      </c>
      <c r="S108" s="61">
        <v>0</v>
      </c>
      <c r="T108" s="61">
        <v>0</v>
      </c>
      <c r="U108" s="61">
        <v>0</v>
      </c>
      <c r="V108" s="61">
        <v>0</v>
      </c>
      <c r="W108" s="61">
        <v>0</v>
      </c>
      <c r="X108" s="61">
        <v>0</v>
      </c>
      <c r="Y108" s="61">
        <v>0</v>
      </c>
      <c r="Z108" s="61">
        <v>0</v>
      </c>
    </row>
    <row r="109" spans="1:26" ht="15.75" customHeight="1" x14ac:dyDescent="0.3">
      <c r="A109" s="5">
        <v>8</v>
      </c>
      <c r="B109" s="5">
        <v>1</v>
      </c>
      <c r="C109" s="10">
        <v>0</v>
      </c>
      <c r="D109" s="10">
        <v>2</v>
      </c>
      <c r="E109" s="30">
        <v>0</v>
      </c>
      <c r="F109" s="30">
        <v>0</v>
      </c>
      <c r="G109" s="7"/>
      <c r="H109" s="7"/>
      <c r="I109" s="299" t="s">
        <v>148</v>
      </c>
      <c r="J109" s="299"/>
      <c r="K109" s="299"/>
      <c r="L109" s="299"/>
      <c r="M109" s="299"/>
      <c r="N109" s="41">
        <f t="shared" si="1"/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0</v>
      </c>
      <c r="Z109" s="57">
        <v>0</v>
      </c>
    </row>
    <row r="110" spans="1:26" ht="25.5" customHeight="1" x14ac:dyDescent="0.3">
      <c r="A110" s="5">
        <v>8</v>
      </c>
      <c r="B110" s="5">
        <v>1</v>
      </c>
      <c r="C110" s="10">
        <v>0</v>
      </c>
      <c r="D110" s="10">
        <v>3</v>
      </c>
      <c r="E110" s="30">
        <v>0</v>
      </c>
      <c r="F110" s="30">
        <v>0</v>
      </c>
      <c r="G110" s="7"/>
      <c r="H110" s="7"/>
      <c r="I110" s="299" t="s">
        <v>149</v>
      </c>
      <c r="J110" s="299"/>
      <c r="K110" s="299"/>
      <c r="L110" s="299"/>
      <c r="M110" s="299"/>
      <c r="N110" s="41">
        <f t="shared" si="1"/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</row>
    <row r="111" spans="1:26" ht="33.75" customHeight="1" x14ac:dyDescent="0.3">
      <c r="A111" s="5">
        <v>8</v>
      </c>
      <c r="B111" s="5">
        <v>1</v>
      </c>
      <c r="C111" s="10">
        <v>0</v>
      </c>
      <c r="D111" s="10">
        <v>4</v>
      </c>
      <c r="E111" s="30">
        <v>0</v>
      </c>
      <c r="F111" s="30">
        <v>0</v>
      </c>
      <c r="G111" s="7"/>
      <c r="H111" s="7"/>
      <c r="I111" s="299" t="s">
        <v>150</v>
      </c>
      <c r="J111" s="299"/>
      <c r="K111" s="299"/>
      <c r="L111" s="299"/>
      <c r="M111" s="299"/>
      <c r="N111" s="41">
        <f t="shared" si="1"/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61">
        <v>0</v>
      </c>
      <c r="W111" s="61">
        <v>0</v>
      </c>
      <c r="X111" s="61">
        <v>0</v>
      </c>
      <c r="Y111" s="61">
        <v>0</v>
      </c>
      <c r="Z111" s="61">
        <v>0</v>
      </c>
    </row>
    <row r="112" spans="1:26" ht="30" customHeight="1" x14ac:dyDescent="0.3">
      <c r="A112" s="5">
        <v>8</v>
      </c>
      <c r="B112" s="5">
        <v>1</v>
      </c>
      <c r="C112" s="10">
        <v>0</v>
      </c>
      <c r="D112" s="10">
        <v>5</v>
      </c>
      <c r="E112" s="30">
        <v>0</v>
      </c>
      <c r="F112" s="30">
        <v>0</v>
      </c>
      <c r="G112" s="7"/>
      <c r="H112" s="7"/>
      <c r="I112" s="299" t="s">
        <v>151</v>
      </c>
      <c r="J112" s="299"/>
      <c r="K112" s="299"/>
      <c r="L112" s="299"/>
      <c r="M112" s="299"/>
      <c r="N112" s="41">
        <f t="shared" si="1"/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1">
        <v>0</v>
      </c>
      <c r="V112" s="61">
        <v>0</v>
      </c>
      <c r="W112" s="61">
        <v>0</v>
      </c>
      <c r="X112" s="61">
        <v>0</v>
      </c>
      <c r="Y112" s="61">
        <v>0</v>
      </c>
      <c r="Z112" s="61">
        <v>0</v>
      </c>
    </row>
    <row r="113" spans="1:26" ht="15.75" customHeight="1" x14ac:dyDescent="0.3">
      <c r="A113" s="5">
        <v>8</v>
      </c>
      <c r="B113" s="5">
        <v>1</v>
      </c>
      <c r="C113" s="10">
        <v>0</v>
      </c>
      <c r="D113" s="10">
        <v>6</v>
      </c>
      <c r="E113" s="30">
        <v>0</v>
      </c>
      <c r="F113" s="30">
        <v>0</v>
      </c>
      <c r="G113" s="7"/>
      <c r="H113" s="7"/>
      <c r="I113" s="299" t="s">
        <v>152</v>
      </c>
      <c r="J113" s="299"/>
      <c r="K113" s="299"/>
      <c r="L113" s="299"/>
      <c r="M113" s="299"/>
      <c r="N113" s="41">
        <f t="shared" si="1"/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1">
        <v>0</v>
      </c>
      <c r="V113" s="61">
        <v>0</v>
      </c>
      <c r="W113" s="61">
        <v>0</v>
      </c>
      <c r="X113" s="61">
        <v>0</v>
      </c>
      <c r="Y113" s="61">
        <v>0</v>
      </c>
      <c r="Z113" s="61">
        <v>0</v>
      </c>
    </row>
    <row r="114" spans="1:26" ht="33" customHeight="1" x14ac:dyDescent="0.3">
      <c r="A114" s="5">
        <v>8</v>
      </c>
      <c r="B114" s="5">
        <v>1</v>
      </c>
      <c r="C114" s="10">
        <v>0</v>
      </c>
      <c r="D114" s="10">
        <v>7</v>
      </c>
      <c r="E114" s="30">
        <v>0</v>
      </c>
      <c r="F114" s="30">
        <v>0</v>
      </c>
      <c r="G114" s="7"/>
      <c r="H114" s="7"/>
      <c r="I114" s="299" t="s">
        <v>91</v>
      </c>
      <c r="J114" s="299"/>
      <c r="K114" s="299"/>
      <c r="L114" s="299"/>
      <c r="M114" s="299"/>
      <c r="N114" s="41">
        <f t="shared" si="1"/>
        <v>0</v>
      </c>
      <c r="O114" s="61">
        <v>0</v>
      </c>
      <c r="P114" s="61">
        <v>0</v>
      </c>
      <c r="Q114" s="61">
        <v>0</v>
      </c>
      <c r="R114" s="61">
        <v>0</v>
      </c>
      <c r="S114" s="61">
        <v>0</v>
      </c>
      <c r="T114" s="61">
        <v>0</v>
      </c>
      <c r="U114" s="61">
        <v>0</v>
      </c>
      <c r="V114" s="61">
        <v>0</v>
      </c>
      <c r="W114" s="61">
        <v>0</v>
      </c>
      <c r="X114" s="61">
        <v>0</v>
      </c>
      <c r="Y114" s="61">
        <v>0</v>
      </c>
      <c r="Z114" s="61">
        <v>0</v>
      </c>
    </row>
    <row r="115" spans="1:26" ht="15.75" customHeight="1" x14ac:dyDescent="0.3">
      <c r="A115" s="5">
        <v>8</v>
      </c>
      <c r="B115" s="5">
        <v>1</v>
      </c>
      <c r="C115" s="10">
        <v>0</v>
      </c>
      <c r="D115" s="23">
        <v>9</v>
      </c>
      <c r="E115" s="30">
        <v>0</v>
      </c>
      <c r="F115" s="30">
        <v>0</v>
      </c>
      <c r="G115" s="7"/>
      <c r="H115" s="7"/>
      <c r="I115" s="299" t="s">
        <v>92</v>
      </c>
      <c r="J115" s="299"/>
      <c r="K115" s="299"/>
      <c r="L115" s="299"/>
      <c r="M115" s="299"/>
      <c r="N115" s="41">
        <f t="shared" si="1"/>
        <v>0</v>
      </c>
      <c r="O115" s="61">
        <v>0</v>
      </c>
      <c r="P115" s="61">
        <v>0</v>
      </c>
      <c r="Q115" s="61">
        <v>0</v>
      </c>
      <c r="R115" s="61">
        <v>0</v>
      </c>
      <c r="S115" s="61">
        <v>0</v>
      </c>
      <c r="T115" s="61">
        <v>0</v>
      </c>
      <c r="U115" s="61">
        <v>0</v>
      </c>
      <c r="V115" s="61">
        <v>0</v>
      </c>
      <c r="W115" s="61">
        <v>0</v>
      </c>
      <c r="X115" s="61">
        <v>0</v>
      </c>
      <c r="Y115" s="61">
        <v>0</v>
      </c>
      <c r="Z115" s="61">
        <v>0</v>
      </c>
    </row>
    <row r="116" spans="1:26" ht="22.5" customHeight="1" x14ac:dyDescent="0.3">
      <c r="A116" s="5">
        <v>8</v>
      </c>
      <c r="B116" s="5">
        <v>1</v>
      </c>
      <c r="C116" s="10">
        <v>1</v>
      </c>
      <c r="D116" s="10">
        <v>0</v>
      </c>
      <c r="E116" s="30">
        <v>0</v>
      </c>
      <c r="F116" s="30">
        <v>0</v>
      </c>
      <c r="G116" s="7"/>
      <c r="H116" s="7"/>
      <c r="I116" s="299" t="s">
        <v>153</v>
      </c>
      <c r="J116" s="299"/>
      <c r="K116" s="299"/>
      <c r="L116" s="299"/>
      <c r="M116" s="299"/>
      <c r="N116" s="41">
        <f t="shared" si="1"/>
        <v>0</v>
      </c>
      <c r="O116" s="61">
        <v>0</v>
      </c>
      <c r="P116" s="61">
        <v>0</v>
      </c>
      <c r="Q116" s="61">
        <v>0</v>
      </c>
      <c r="R116" s="61">
        <v>0</v>
      </c>
      <c r="S116" s="61">
        <v>0</v>
      </c>
      <c r="T116" s="61">
        <v>0</v>
      </c>
      <c r="U116" s="61">
        <v>0</v>
      </c>
      <c r="V116" s="61">
        <v>0</v>
      </c>
      <c r="W116" s="61">
        <v>0</v>
      </c>
      <c r="X116" s="61">
        <v>0</v>
      </c>
      <c r="Y116" s="61">
        <v>0</v>
      </c>
      <c r="Z116" s="61">
        <v>0</v>
      </c>
    </row>
    <row r="117" spans="1:26" ht="30.75" customHeight="1" x14ac:dyDescent="0.3">
      <c r="A117" s="5">
        <v>8</v>
      </c>
      <c r="B117" s="5">
        <v>1</v>
      </c>
      <c r="C117" s="10">
        <v>1</v>
      </c>
      <c r="D117" s="10">
        <v>1</v>
      </c>
      <c r="E117" s="30">
        <v>0</v>
      </c>
      <c r="F117" s="30">
        <v>0</v>
      </c>
      <c r="G117" s="7"/>
      <c r="H117" s="7"/>
      <c r="I117" s="299" t="s">
        <v>93</v>
      </c>
      <c r="J117" s="299"/>
      <c r="K117" s="299"/>
      <c r="L117" s="299"/>
      <c r="M117" s="299"/>
      <c r="N117" s="41">
        <f t="shared" si="1"/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1">
        <v>0</v>
      </c>
      <c r="V117" s="61">
        <v>0</v>
      </c>
      <c r="W117" s="61">
        <v>0</v>
      </c>
      <c r="X117" s="61">
        <v>0</v>
      </c>
      <c r="Y117" s="61">
        <v>0</v>
      </c>
      <c r="Z117" s="61">
        <v>0</v>
      </c>
    </row>
    <row r="118" spans="1:26" ht="15.75" customHeight="1" x14ac:dyDescent="0.3">
      <c r="A118" s="5">
        <v>8</v>
      </c>
      <c r="B118" s="5">
        <v>1</v>
      </c>
      <c r="C118" s="10">
        <v>1</v>
      </c>
      <c r="D118" s="23">
        <v>5</v>
      </c>
      <c r="E118" s="30">
        <v>0</v>
      </c>
      <c r="F118" s="30">
        <v>0</v>
      </c>
      <c r="G118" s="7"/>
      <c r="H118" s="7"/>
      <c r="I118" s="330" t="s">
        <v>154</v>
      </c>
      <c r="J118" s="331"/>
      <c r="K118" s="331"/>
      <c r="L118" s="331"/>
      <c r="M118" s="332"/>
      <c r="N118" s="41">
        <f t="shared" si="1"/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66">
        <v>0</v>
      </c>
      <c r="W118" s="66">
        <v>0</v>
      </c>
      <c r="X118" s="66">
        <v>0</v>
      </c>
      <c r="Y118" s="66">
        <v>0</v>
      </c>
      <c r="Z118" s="66">
        <v>0</v>
      </c>
    </row>
    <row r="119" spans="1:26" ht="34.5" customHeight="1" x14ac:dyDescent="0.3">
      <c r="A119" s="5">
        <v>8</v>
      </c>
      <c r="B119" s="5">
        <v>1</v>
      </c>
      <c r="C119" s="10">
        <v>1</v>
      </c>
      <c r="D119" s="23">
        <v>5</v>
      </c>
      <c r="E119" s="30">
        <v>0</v>
      </c>
      <c r="F119" s="30">
        <v>1</v>
      </c>
      <c r="G119" s="7"/>
      <c r="H119" s="15"/>
      <c r="I119" s="244" t="s">
        <v>94</v>
      </c>
      <c r="J119" s="244"/>
      <c r="K119" s="244"/>
      <c r="L119" s="244"/>
      <c r="M119" s="245"/>
      <c r="N119" s="41">
        <f t="shared" si="1"/>
        <v>0</v>
      </c>
      <c r="O119" s="62">
        <v>0</v>
      </c>
      <c r="P119" s="62">
        <v>0</v>
      </c>
      <c r="Q119" s="62">
        <v>0</v>
      </c>
      <c r="R119" s="62">
        <v>0</v>
      </c>
      <c r="S119" s="62">
        <v>0</v>
      </c>
      <c r="T119" s="62">
        <v>0</v>
      </c>
      <c r="U119" s="62">
        <v>0</v>
      </c>
      <c r="V119" s="62">
        <v>0</v>
      </c>
      <c r="W119" s="62">
        <v>0</v>
      </c>
      <c r="X119" s="62">
        <v>0</v>
      </c>
      <c r="Y119" s="62">
        <v>0</v>
      </c>
      <c r="Z119" s="62">
        <v>0</v>
      </c>
    </row>
    <row r="120" spans="1:26" ht="15.75" customHeight="1" x14ac:dyDescent="0.3">
      <c r="A120" s="5">
        <v>8</v>
      </c>
      <c r="B120" s="6" t="s">
        <v>14</v>
      </c>
      <c r="C120" s="11" t="s">
        <v>9</v>
      </c>
      <c r="D120" s="10">
        <v>0</v>
      </c>
      <c r="E120" s="30">
        <v>0</v>
      </c>
      <c r="F120" s="30">
        <v>0</v>
      </c>
      <c r="G120" s="65"/>
      <c r="H120" s="269" t="s">
        <v>95</v>
      </c>
      <c r="I120" s="270"/>
      <c r="J120" s="270"/>
      <c r="K120" s="270"/>
      <c r="L120" s="270"/>
      <c r="M120" s="271"/>
      <c r="N120" s="36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30" customHeight="1" x14ac:dyDescent="0.3">
      <c r="A121" s="6" t="s">
        <v>31</v>
      </c>
      <c r="B121" s="5">
        <v>2</v>
      </c>
      <c r="C121" s="10">
        <v>0</v>
      </c>
      <c r="D121" s="10">
        <v>1</v>
      </c>
      <c r="E121" s="30">
        <v>0</v>
      </c>
      <c r="F121" s="30">
        <v>0</v>
      </c>
      <c r="G121" s="7"/>
      <c r="H121" s="7"/>
      <c r="I121" s="305" t="s">
        <v>96</v>
      </c>
      <c r="J121" s="244"/>
      <c r="K121" s="244"/>
      <c r="L121" s="244"/>
      <c r="M121" s="245"/>
      <c r="N121" s="41">
        <f>SUM(O121:Z121)</f>
        <v>0</v>
      </c>
      <c r="O121" s="62">
        <v>0</v>
      </c>
      <c r="P121" s="62">
        <v>0</v>
      </c>
      <c r="Q121" s="62">
        <v>0</v>
      </c>
      <c r="R121" s="62">
        <v>0</v>
      </c>
      <c r="S121" s="62">
        <v>0</v>
      </c>
      <c r="T121" s="62">
        <v>0</v>
      </c>
      <c r="U121" s="62">
        <v>0</v>
      </c>
      <c r="V121" s="62">
        <v>0</v>
      </c>
      <c r="W121" s="62">
        <v>0</v>
      </c>
      <c r="X121" s="62">
        <v>0</v>
      </c>
      <c r="Y121" s="63">
        <v>0</v>
      </c>
      <c r="Z121" s="63">
        <v>0</v>
      </c>
    </row>
    <row r="122" spans="1:26" ht="42.75" customHeight="1" x14ac:dyDescent="0.3">
      <c r="A122" s="6" t="s">
        <v>31</v>
      </c>
      <c r="B122" s="5">
        <v>2</v>
      </c>
      <c r="C122" s="10">
        <v>0</v>
      </c>
      <c r="D122" s="10">
        <v>2</v>
      </c>
      <c r="E122" s="30">
        <v>0</v>
      </c>
      <c r="F122" s="30">
        <v>0</v>
      </c>
      <c r="G122" s="7"/>
      <c r="H122" s="7"/>
      <c r="I122" s="312" t="s">
        <v>97</v>
      </c>
      <c r="J122" s="313"/>
      <c r="K122" s="313"/>
      <c r="L122" s="313"/>
      <c r="M122" s="314"/>
      <c r="N122" s="41">
        <f t="shared" si="1"/>
        <v>0</v>
      </c>
      <c r="O122" s="62">
        <v>0</v>
      </c>
      <c r="P122" s="62">
        <v>0</v>
      </c>
      <c r="Q122" s="62">
        <v>0</v>
      </c>
      <c r="R122" s="62">
        <v>0</v>
      </c>
      <c r="S122" s="62">
        <v>0</v>
      </c>
      <c r="T122" s="62">
        <v>0</v>
      </c>
      <c r="U122" s="62">
        <v>0</v>
      </c>
      <c r="V122" s="62">
        <v>0</v>
      </c>
      <c r="W122" s="62">
        <v>0</v>
      </c>
      <c r="X122" s="62">
        <v>0</v>
      </c>
      <c r="Y122" s="64">
        <v>0</v>
      </c>
      <c r="Z122" s="64">
        <v>0</v>
      </c>
    </row>
    <row r="123" spans="1:26" ht="15.75" customHeight="1" x14ac:dyDescent="0.3">
      <c r="A123" s="6" t="s">
        <v>31</v>
      </c>
      <c r="B123" s="5">
        <v>3</v>
      </c>
      <c r="C123" s="10">
        <v>0</v>
      </c>
      <c r="D123" s="10">
        <v>0</v>
      </c>
      <c r="E123" s="30">
        <v>0</v>
      </c>
      <c r="F123" s="30">
        <v>0</v>
      </c>
      <c r="G123" s="65"/>
      <c r="H123" s="269" t="s">
        <v>98</v>
      </c>
      <c r="I123" s="270"/>
      <c r="J123" s="270"/>
      <c r="K123" s="270"/>
      <c r="L123" s="270"/>
      <c r="M123" s="271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 x14ac:dyDescent="0.3">
      <c r="A124" s="6" t="s">
        <v>31</v>
      </c>
      <c r="B124" s="6" t="s">
        <v>20</v>
      </c>
      <c r="C124" s="11" t="s">
        <v>9</v>
      </c>
      <c r="D124" s="10">
        <v>1</v>
      </c>
      <c r="E124" s="30">
        <v>0</v>
      </c>
      <c r="F124" s="30">
        <v>0</v>
      </c>
      <c r="G124" s="7"/>
      <c r="H124" s="7"/>
      <c r="I124" s="326" t="s">
        <v>155</v>
      </c>
      <c r="J124" s="327"/>
      <c r="K124" s="327"/>
      <c r="L124" s="327"/>
      <c r="M124" s="328"/>
      <c r="N124" s="41">
        <f t="shared" si="1"/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</row>
    <row r="125" spans="1:26" ht="16.5" customHeight="1" x14ac:dyDescent="0.3">
      <c r="A125" s="6" t="s">
        <v>31</v>
      </c>
      <c r="B125" s="6" t="s">
        <v>20</v>
      </c>
      <c r="C125" s="11" t="s">
        <v>9</v>
      </c>
      <c r="D125" s="10">
        <v>2</v>
      </c>
      <c r="E125" s="30">
        <v>0</v>
      </c>
      <c r="F125" s="30">
        <v>0</v>
      </c>
      <c r="G125" s="7"/>
      <c r="H125" s="7"/>
      <c r="I125" s="326" t="s">
        <v>156</v>
      </c>
      <c r="J125" s="327"/>
      <c r="K125" s="327"/>
      <c r="L125" s="327"/>
      <c r="M125" s="328"/>
      <c r="N125" s="41">
        <f t="shared" si="1"/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</row>
    <row r="126" spans="1:26" ht="25.5" customHeight="1" x14ac:dyDescent="0.3">
      <c r="A126" s="5">
        <v>9</v>
      </c>
      <c r="B126" s="6" t="s">
        <v>9</v>
      </c>
      <c r="C126" s="11" t="s">
        <v>9</v>
      </c>
      <c r="D126" s="10">
        <v>0</v>
      </c>
      <c r="E126" s="30">
        <v>0</v>
      </c>
      <c r="F126" s="30">
        <v>0</v>
      </c>
      <c r="G126" s="329" t="s">
        <v>101</v>
      </c>
      <c r="H126" s="329"/>
      <c r="I126" s="307"/>
      <c r="J126" s="307"/>
      <c r="K126" s="307"/>
      <c r="L126" s="307"/>
      <c r="M126" s="307"/>
      <c r="N126" s="41">
        <f t="shared" si="1"/>
        <v>0</v>
      </c>
      <c r="O126" s="54">
        <v>0</v>
      </c>
      <c r="P126" s="54">
        <v>0</v>
      </c>
      <c r="Q126" s="54">
        <v>0</v>
      </c>
      <c r="R126" s="54">
        <v>0</v>
      </c>
      <c r="S126" s="54">
        <v>0</v>
      </c>
      <c r="T126" s="54">
        <v>0</v>
      </c>
      <c r="U126" s="54">
        <v>0</v>
      </c>
      <c r="V126" s="54">
        <v>0</v>
      </c>
      <c r="W126" s="54">
        <v>0</v>
      </c>
      <c r="X126" s="54">
        <v>0</v>
      </c>
      <c r="Y126" s="54">
        <v>0</v>
      </c>
      <c r="Z126" s="54">
        <v>0</v>
      </c>
    </row>
    <row r="127" spans="1:26" ht="15.75" customHeight="1" x14ac:dyDescent="0.3">
      <c r="A127" s="5">
        <v>0</v>
      </c>
      <c r="B127" s="6" t="s">
        <v>9</v>
      </c>
      <c r="C127" s="11" t="s">
        <v>9</v>
      </c>
      <c r="D127" s="10">
        <v>0</v>
      </c>
      <c r="E127" s="30">
        <v>0</v>
      </c>
      <c r="F127" s="30">
        <v>0</v>
      </c>
      <c r="G127" s="304" t="s">
        <v>102</v>
      </c>
      <c r="H127" s="304"/>
      <c r="I127" s="304"/>
      <c r="J127" s="304"/>
      <c r="K127" s="304"/>
      <c r="L127" s="304"/>
      <c r="M127" s="304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 x14ac:dyDescent="0.3">
      <c r="A128" s="5">
        <v>0</v>
      </c>
      <c r="B128" s="6" t="s">
        <v>11</v>
      </c>
      <c r="C128" s="11" t="s">
        <v>9</v>
      </c>
      <c r="D128" s="12">
        <v>0</v>
      </c>
      <c r="E128" s="30">
        <v>0</v>
      </c>
      <c r="F128" s="30">
        <v>0</v>
      </c>
      <c r="G128" s="65"/>
      <c r="H128" s="269" t="s">
        <v>103</v>
      </c>
      <c r="I128" s="270"/>
      <c r="J128" s="270"/>
      <c r="K128" s="270"/>
      <c r="L128" s="270"/>
      <c r="M128" s="271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 thickBot="1" x14ac:dyDescent="0.35">
      <c r="A129" s="19">
        <v>0</v>
      </c>
      <c r="B129" s="20" t="s">
        <v>11</v>
      </c>
      <c r="C129" s="35" t="s">
        <v>9</v>
      </c>
      <c r="D129" s="21">
        <v>1</v>
      </c>
      <c r="E129" s="30">
        <v>0</v>
      </c>
      <c r="F129" s="30">
        <v>0</v>
      </c>
      <c r="G129" s="22"/>
      <c r="H129" s="22"/>
      <c r="I129" s="320" t="s">
        <v>103</v>
      </c>
      <c r="J129" s="321"/>
      <c r="K129" s="321"/>
      <c r="L129" s="321"/>
      <c r="M129" s="322"/>
      <c r="N129" s="42">
        <f t="shared" si="1"/>
        <v>0</v>
      </c>
      <c r="O129" s="56">
        <v>0</v>
      </c>
      <c r="P129" s="56">
        <v>0</v>
      </c>
      <c r="Q129" s="56">
        <v>0</v>
      </c>
      <c r="R129" s="56">
        <v>0</v>
      </c>
      <c r="S129" s="56">
        <v>0</v>
      </c>
      <c r="T129" s="56">
        <v>0</v>
      </c>
      <c r="U129" s="56">
        <v>0</v>
      </c>
      <c r="V129" s="56">
        <v>0</v>
      </c>
      <c r="W129" s="56">
        <v>0</v>
      </c>
      <c r="X129" s="56">
        <v>0</v>
      </c>
      <c r="Y129" s="56">
        <v>0</v>
      </c>
      <c r="Z129" s="56">
        <v>0</v>
      </c>
    </row>
    <row r="130" spans="1:26" ht="19.5" customHeight="1" thickBot="1" x14ac:dyDescent="0.35">
      <c r="A130" s="323" t="s">
        <v>104</v>
      </c>
      <c r="B130" s="324"/>
      <c r="C130" s="324"/>
      <c r="D130" s="324"/>
      <c r="E130" s="324"/>
      <c r="F130" s="324"/>
      <c r="G130" s="324"/>
      <c r="H130" s="324"/>
      <c r="I130" s="324"/>
      <c r="J130" s="324"/>
      <c r="K130" s="324"/>
      <c r="L130" s="324"/>
      <c r="M130" s="325"/>
      <c r="N130" s="38">
        <f>SUM(O130:Z130)</f>
        <v>0</v>
      </c>
      <c r="O130" s="38">
        <f t="shared" ref="O130:Z130" si="2">SUM(O3:O129)</f>
        <v>0</v>
      </c>
      <c r="P130" s="38">
        <f t="shared" si="2"/>
        <v>0</v>
      </c>
      <c r="Q130" s="39">
        <f t="shared" si="2"/>
        <v>0</v>
      </c>
      <c r="R130" s="39">
        <f t="shared" si="2"/>
        <v>0</v>
      </c>
      <c r="S130" s="39">
        <f t="shared" si="2"/>
        <v>0</v>
      </c>
      <c r="T130" s="39">
        <f t="shared" si="2"/>
        <v>0</v>
      </c>
      <c r="U130" s="39">
        <f t="shared" si="2"/>
        <v>0</v>
      </c>
      <c r="V130" s="39">
        <f t="shared" si="2"/>
        <v>0</v>
      </c>
      <c r="W130" s="39">
        <f t="shared" si="2"/>
        <v>0</v>
      </c>
      <c r="X130" s="39">
        <f t="shared" si="2"/>
        <v>0</v>
      </c>
      <c r="Y130" s="39">
        <f t="shared" si="2"/>
        <v>0</v>
      </c>
      <c r="Z130" s="39">
        <f t="shared" si="2"/>
        <v>0</v>
      </c>
    </row>
    <row r="131" spans="1:26" ht="18.75" customHeight="1" thickBot="1" x14ac:dyDescent="0.35">
      <c r="A131" s="317"/>
      <c r="B131" s="318"/>
      <c r="C131" s="318"/>
      <c r="D131" s="318"/>
      <c r="E131" s="319"/>
      <c r="F131" s="43" t="s">
        <v>157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5"/>
    </row>
    <row r="132" spans="1:26" ht="18.75" customHeight="1" x14ac:dyDescent="0.3"/>
    <row r="139" spans="1:26" ht="18.75" customHeight="1" x14ac:dyDescent="0.3"/>
    <row r="141" spans="1:26" ht="18.75" customHeight="1" x14ac:dyDescent="0.3"/>
    <row r="146" ht="18.75" customHeight="1" x14ac:dyDescent="0.3"/>
    <row r="148" ht="18.75" customHeight="1" x14ac:dyDescent="0.3"/>
    <row r="150" ht="18.75" customHeight="1" x14ac:dyDescent="0.3"/>
    <row r="152" ht="18.75" customHeight="1" x14ac:dyDescent="0.3"/>
    <row r="154" ht="18.75" customHeight="1" x14ac:dyDescent="0.3"/>
    <row r="158" ht="18.75" customHeight="1" x14ac:dyDescent="0.3"/>
    <row r="159" ht="18.75" customHeight="1" x14ac:dyDescent="0.3"/>
    <row r="160" ht="18.75" customHeight="1" x14ac:dyDescent="0.3"/>
    <row r="163" ht="18.75" customHeight="1" x14ac:dyDescent="0.3"/>
    <row r="164" ht="18.75" customHeight="1" x14ac:dyDescent="0.3"/>
    <row r="165" ht="18.75" customHeight="1" x14ac:dyDescent="0.3"/>
    <row r="166" ht="18.75" customHeight="1" x14ac:dyDescent="0.3"/>
    <row r="171" ht="18.75" customHeight="1" x14ac:dyDescent="0.3"/>
    <row r="172" ht="18.75" customHeight="1" x14ac:dyDescent="0.3"/>
    <row r="191" ht="18.75" customHeight="1" x14ac:dyDescent="0.3"/>
    <row r="192" ht="18.75" customHeight="1" x14ac:dyDescent="0.3"/>
    <row r="205" ht="18.75" customHeight="1" x14ac:dyDescent="0.3"/>
    <row r="206" ht="18.75" customHeight="1" x14ac:dyDescent="0.3"/>
    <row r="217" ht="18.75" customHeight="1" x14ac:dyDescent="0.3"/>
    <row r="218" ht="18.75" customHeight="1" x14ac:dyDescent="0.3"/>
    <row r="220" ht="18.75" customHeight="1" x14ac:dyDescent="0.3"/>
    <row r="221" ht="18.75" customHeight="1" x14ac:dyDescent="0.3"/>
    <row r="222" ht="18.75" customHeight="1" x14ac:dyDescent="0.3"/>
    <row r="223" ht="18.75" customHeight="1" x14ac:dyDescent="0.3"/>
  </sheetData>
  <sheetProtection selectLockedCells="1"/>
  <mergeCells count="134">
    <mergeCell ref="N1:Z1"/>
    <mergeCell ref="A131:E131"/>
    <mergeCell ref="G127:M127"/>
    <mergeCell ref="H128:M128"/>
    <mergeCell ref="I129:M129"/>
    <mergeCell ref="A130:M130"/>
    <mergeCell ref="I121:M121"/>
    <mergeCell ref="I122:M122"/>
    <mergeCell ref="H123:M123"/>
    <mergeCell ref="I124:M124"/>
    <mergeCell ref="I125:M125"/>
    <mergeCell ref="G126:M126"/>
    <mergeCell ref="I114:M114"/>
    <mergeCell ref="I115:M115"/>
    <mergeCell ref="I116:M116"/>
    <mergeCell ref="I117:M117"/>
    <mergeCell ref="I118:M118"/>
    <mergeCell ref="H120:M120"/>
    <mergeCell ref="I108:M108"/>
    <mergeCell ref="I109:M109"/>
    <mergeCell ref="I110:M110"/>
    <mergeCell ref="I111:M111"/>
    <mergeCell ref="I112:M112"/>
    <mergeCell ref="I113:M113"/>
    <mergeCell ref="I102:M102"/>
    <mergeCell ref="I103:M103"/>
    <mergeCell ref="I104:M104"/>
    <mergeCell ref="I105:M105"/>
    <mergeCell ref="G106:M106"/>
    <mergeCell ref="H107:M107"/>
    <mergeCell ref="H96:M96"/>
    <mergeCell ref="I97:M97"/>
    <mergeCell ref="G98:M98"/>
    <mergeCell ref="H99:M99"/>
    <mergeCell ref="I100:M100"/>
    <mergeCell ref="H101:M101"/>
    <mergeCell ref="I90:M90"/>
    <mergeCell ref="I91:M91"/>
    <mergeCell ref="I92:M92"/>
    <mergeCell ref="I93:M93"/>
    <mergeCell ref="H94:M94"/>
    <mergeCell ref="I95:M95"/>
    <mergeCell ref="I84:M84"/>
    <mergeCell ref="I85:M85"/>
    <mergeCell ref="I86:M86"/>
    <mergeCell ref="I87:M87"/>
    <mergeCell ref="I88:M88"/>
    <mergeCell ref="I89:M89"/>
    <mergeCell ref="G78:M78"/>
    <mergeCell ref="H79:M79"/>
    <mergeCell ref="I80:M80"/>
    <mergeCell ref="I81:M81"/>
    <mergeCell ref="I82:M82"/>
    <mergeCell ref="I83:M83"/>
    <mergeCell ref="I72:M72"/>
    <mergeCell ref="I73:M73"/>
    <mergeCell ref="H74:M74"/>
    <mergeCell ref="I75:M75"/>
    <mergeCell ref="I76:M76"/>
    <mergeCell ref="I77:M77"/>
    <mergeCell ref="G66:M66"/>
    <mergeCell ref="H67:M67"/>
    <mergeCell ref="I68:M68"/>
    <mergeCell ref="I69:M69"/>
    <mergeCell ref="I70:M70"/>
    <mergeCell ref="I71:M71"/>
    <mergeCell ref="I60:M60"/>
    <mergeCell ref="I61:M61"/>
    <mergeCell ref="I62:M62"/>
    <mergeCell ref="I63:M63"/>
    <mergeCell ref="H64:M64"/>
    <mergeCell ref="I65:M65"/>
    <mergeCell ref="I54:M54"/>
    <mergeCell ref="I55:M55"/>
    <mergeCell ref="I56:M56"/>
    <mergeCell ref="I57:M57"/>
    <mergeCell ref="H58:M58"/>
    <mergeCell ref="I59:M59"/>
    <mergeCell ref="H48:M48"/>
    <mergeCell ref="I49:M49"/>
    <mergeCell ref="I50:M50"/>
    <mergeCell ref="I51:M51"/>
    <mergeCell ref="I52:M52"/>
    <mergeCell ref="I53:M53"/>
    <mergeCell ref="I42:M42"/>
    <mergeCell ref="I43:M43"/>
    <mergeCell ref="I44:M44"/>
    <mergeCell ref="I45:M45"/>
    <mergeCell ref="I46:M46"/>
    <mergeCell ref="I47:M47"/>
    <mergeCell ref="I36:M36"/>
    <mergeCell ref="I37:M37"/>
    <mergeCell ref="I38:M38"/>
    <mergeCell ref="I39:M39"/>
    <mergeCell ref="I40:M40"/>
    <mergeCell ref="I41:M41"/>
    <mergeCell ref="I16:M16"/>
    <mergeCell ref="I17:M17"/>
    <mergeCell ref="H30:M30"/>
    <mergeCell ref="I31:M31"/>
    <mergeCell ref="G32:M32"/>
    <mergeCell ref="H33:M33"/>
    <mergeCell ref="I34:M34"/>
    <mergeCell ref="H35:M35"/>
    <mergeCell ref="I24:M24"/>
    <mergeCell ref="G25:M25"/>
    <mergeCell ref="G26:M26"/>
    <mergeCell ref="H27:M27"/>
    <mergeCell ref="I28:M28"/>
    <mergeCell ref="I29:M29"/>
    <mergeCell ref="I119:M119"/>
    <mergeCell ref="A1:E1"/>
    <mergeCell ref="G1:M2"/>
    <mergeCell ref="C2:D2"/>
    <mergeCell ref="E2:F2"/>
    <mergeCell ref="J9:M9"/>
    <mergeCell ref="J10:M10"/>
    <mergeCell ref="J11:M11"/>
    <mergeCell ref="G3:M3"/>
    <mergeCell ref="H4:M4"/>
    <mergeCell ref="I5:M5"/>
    <mergeCell ref="I6:M6"/>
    <mergeCell ref="H7:M7"/>
    <mergeCell ref="I8:M8"/>
    <mergeCell ref="I18:M18"/>
    <mergeCell ref="I19:M19"/>
    <mergeCell ref="I20:M20"/>
    <mergeCell ref="H21:M21"/>
    <mergeCell ref="I22:M22"/>
    <mergeCell ref="H23:M23"/>
    <mergeCell ref="I12:M12"/>
    <mergeCell ref="H13:M13"/>
    <mergeCell ref="I14:M14"/>
    <mergeCell ref="H15:M15"/>
  </mergeCells>
  <pageMargins left="0.70866141732283472" right="0.43307086614173229" top="1.1811023622047245" bottom="0.74803149606299213" header="0.51181102362204722" footer="0.31496062992125984"/>
  <pageSetup paperSize="5" scale="82" orientation="landscape" r:id="rId1"/>
  <headerFooter>
    <oddHeader>&amp;CFORMATO PARA LA ESTIMACIÓN DE LOS IMPORTES POR RUBRO, TIPO, CLASE Y CONCEPTOS DE INGRESOS, CONTENIDOS EN LAS LEYES DE INGRESOS DE LOS MUNICIPIOS DE MICHOACÁN, DEBIDAMENTE ARMONIZADOS</oddHeader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CRI</vt:lpstr>
      <vt:lpstr>PI</vt:lpstr>
      <vt:lpstr>CALENDARIO</vt:lpstr>
      <vt:lpstr>CALENDARIO!Títulos_a_imprimir</vt:lpstr>
      <vt:lpstr>CRI!Títulos_a_imprimir</vt:lpstr>
      <vt:lpstr>PI!Títulos_a_imprimir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NORMA CHAVEZ</dc:creator>
  <cp:lastModifiedBy>Win10Pro</cp:lastModifiedBy>
  <cp:revision/>
  <cp:lastPrinted>2023-11-17T22:14:24Z</cp:lastPrinted>
  <dcterms:created xsi:type="dcterms:W3CDTF">2012-07-23T14:55:16Z</dcterms:created>
  <dcterms:modified xsi:type="dcterms:W3CDTF">2023-12-27T03:35:50Z</dcterms:modified>
</cp:coreProperties>
</file>